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9Κ_2022\"/>
    </mc:Choice>
  </mc:AlternateContent>
  <bookViews>
    <workbookView xWindow="0" yWindow="0" windowWidth="12540" windowHeight="12240"/>
  </bookViews>
  <sheets>
    <sheet name="ΠΙΝΑΚΑΣ_ΠΕ_ΥΠΟΨΗΦΙΩΝ_ΓΙΑ_ΔΙΚΑΙΟ" sheetId="1" r:id="rId1"/>
  </sheets>
  <calcPr calcId="162913"/>
</workbook>
</file>

<file path=xl/calcChain.xml><?xml version="1.0" encoding="utf-8"?>
<calcChain xmlns="http://schemas.openxmlformats.org/spreadsheetml/2006/main">
  <c r="B1904" i="1" l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<sst xmlns="http://schemas.openxmlformats.org/spreadsheetml/2006/main" count="4" uniqueCount="4">
  <si>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</si>
  <si>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</si>
  <si>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</si>
  <si>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ΠΡΟΚΗΡΥΞΗ 9Κ/2022
ΚΑΤΗΓΟΡΙΑ ΠΑΝΕΠΙΣΤΗΜΙΑΚΗΣ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</si>
</sst>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04"/>
  <sheetViews>
    <sheetView tabSelected="1" workbookViewId="0">
      <selection activeCell="N1894" sqref="N1894"/>
    </sheetView>
  </sheetViews>
  <sheetFormatPr defaultRowHeight="15" x14ac:dyDescent="0.25"/>
  <cols>
    <col min="2" max="2" width="35.85546875" customWidth="1"/>
  </cols>
  <sheetData>
    <row r="1" spans="1:2" ht="46.5" customHeight="1" x14ac:dyDescent="0.25">
      <c r="A1" s="3" t="s">
        <v>1</v>
      </c>
      <c r="B1" s="4"/>
    </row>
    <row r="2" spans="1:2" x14ac:dyDescent="0.25">
      <c r="A2" s="5"/>
      <c r="B2" s="6"/>
    </row>
    <row r="3" spans="1:2" ht="72" customHeight="1" x14ac:dyDescent="0.25">
      <c r="A3" s="7" t="s">
        <v>3</v>
      </c>
      <c r="B3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"201412002196"</f>
        <v>201412002196</v>
      </c>
    </row>
    <row r="7" spans="1:2" x14ac:dyDescent="0.25">
      <c r="A7" s="2">
        <v>2</v>
      </c>
      <c r="B7" s="2" t="str">
        <f>"00814291"</f>
        <v>00814291</v>
      </c>
    </row>
    <row r="8" spans="1:2" x14ac:dyDescent="0.25">
      <c r="A8" s="2">
        <v>3</v>
      </c>
      <c r="B8" s="2" t="str">
        <f>"00783888"</f>
        <v>00783888</v>
      </c>
    </row>
    <row r="9" spans="1:2" x14ac:dyDescent="0.25">
      <c r="A9" s="2">
        <v>4</v>
      </c>
      <c r="B9" s="2" t="str">
        <f>"200801001620"</f>
        <v>200801001620</v>
      </c>
    </row>
    <row r="10" spans="1:2" x14ac:dyDescent="0.25">
      <c r="A10" s="2">
        <v>5</v>
      </c>
      <c r="B10" s="2" t="str">
        <f>"00631815"</f>
        <v>00631815</v>
      </c>
    </row>
    <row r="11" spans="1:2" x14ac:dyDescent="0.25">
      <c r="A11" s="2">
        <v>6</v>
      </c>
      <c r="B11" s="2" t="str">
        <f>"00004788"</f>
        <v>00004788</v>
      </c>
    </row>
    <row r="12" spans="1:2" x14ac:dyDescent="0.25">
      <c r="A12" s="2">
        <v>7</v>
      </c>
      <c r="B12" s="2" t="str">
        <f>"200802000668"</f>
        <v>200802000668</v>
      </c>
    </row>
    <row r="13" spans="1:2" x14ac:dyDescent="0.25">
      <c r="A13" s="2">
        <v>8</v>
      </c>
      <c r="B13" s="2" t="str">
        <f>"201402006316"</f>
        <v>201402006316</v>
      </c>
    </row>
    <row r="14" spans="1:2" x14ac:dyDescent="0.25">
      <c r="A14" s="2">
        <v>9</v>
      </c>
      <c r="B14" s="2" t="str">
        <f>"201304002958"</f>
        <v>201304002958</v>
      </c>
    </row>
    <row r="15" spans="1:2" x14ac:dyDescent="0.25">
      <c r="A15" s="2">
        <v>10</v>
      </c>
      <c r="B15" s="2" t="str">
        <f>"00112726"</f>
        <v>00112726</v>
      </c>
    </row>
    <row r="16" spans="1:2" x14ac:dyDescent="0.25">
      <c r="A16" s="2">
        <v>11</v>
      </c>
      <c r="B16" s="2" t="str">
        <f>"200712002986"</f>
        <v>200712002986</v>
      </c>
    </row>
    <row r="17" spans="1:2" x14ac:dyDescent="0.25">
      <c r="A17" s="2">
        <v>12</v>
      </c>
      <c r="B17" s="2" t="str">
        <f>"200712000672"</f>
        <v>200712000672</v>
      </c>
    </row>
    <row r="18" spans="1:2" x14ac:dyDescent="0.25">
      <c r="A18" s="2">
        <v>13</v>
      </c>
      <c r="B18" s="2" t="str">
        <f>"00758354"</f>
        <v>00758354</v>
      </c>
    </row>
    <row r="19" spans="1:2" x14ac:dyDescent="0.25">
      <c r="A19" s="2">
        <v>14</v>
      </c>
      <c r="B19" s="2" t="str">
        <f>"00116594"</f>
        <v>00116594</v>
      </c>
    </row>
    <row r="20" spans="1:2" x14ac:dyDescent="0.25">
      <c r="A20" s="2">
        <v>15</v>
      </c>
      <c r="B20" s="2" t="str">
        <f>"00136884"</f>
        <v>00136884</v>
      </c>
    </row>
    <row r="21" spans="1:2" x14ac:dyDescent="0.25">
      <c r="A21" s="2">
        <v>16</v>
      </c>
      <c r="B21" s="2" t="str">
        <f>"00798549"</f>
        <v>00798549</v>
      </c>
    </row>
    <row r="22" spans="1:2" x14ac:dyDescent="0.25">
      <c r="A22" s="2">
        <v>17</v>
      </c>
      <c r="B22" s="2" t="str">
        <f>"201406012879"</f>
        <v>201406012879</v>
      </c>
    </row>
    <row r="23" spans="1:2" x14ac:dyDescent="0.25">
      <c r="A23" s="2">
        <v>18</v>
      </c>
      <c r="B23" s="2" t="str">
        <f>"00130034"</f>
        <v>00130034</v>
      </c>
    </row>
    <row r="24" spans="1:2" x14ac:dyDescent="0.25">
      <c r="A24" s="2">
        <v>19</v>
      </c>
      <c r="B24" s="2" t="str">
        <f>"00812159"</f>
        <v>00812159</v>
      </c>
    </row>
    <row r="25" spans="1:2" x14ac:dyDescent="0.25">
      <c r="A25" s="2">
        <v>20</v>
      </c>
      <c r="B25" s="2" t="str">
        <f>"00776031"</f>
        <v>00776031</v>
      </c>
    </row>
    <row r="26" spans="1:2" x14ac:dyDescent="0.25">
      <c r="A26" s="2">
        <v>21</v>
      </c>
      <c r="B26" s="2" t="str">
        <f>"200801003881"</f>
        <v>200801003881</v>
      </c>
    </row>
    <row r="27" spans="1:2" x14ac:dyDescent="0.25">
      <c r="A27" s="2">
        <v>22</v>
      </c>
      <c r="B27" s="2" t="str">
        <f>"00762197"</f>
        <v>00762197</v>
      </c>
    </row>
    <row r="28" spans="1:2" x14ac:dyDescent="0.25">
      <c r="A28" s="2">
        <v>23</v>
      </c>
      <c r="B28" s="2" t="str">
        <f>"00666985"</f>
        <v>00666985</v>
      </c>
    </row>
    <row r="29" spans="1:2" x14ac:dyDescent="0.25">
      <c r="A29" s="2">
        <v>24</v>
      </c>
      <c r="B29" s="2" t="str">
        <f>"201410000891"</f>
        <v>201410000891</v>
      </c>
    </row>
    <row r="30" spans="1:2" x14ac:dyDescent="0.25">
      <c r="A30" s="2">
        <v>25</v>
      </c>
      <c r="B30" s="2" t="str">
        <f>"201506001295"</f>
        <v>201506001295</v>
      </c>
    </row>
    <row r="31" spans="1:2" x14ac:dyDescent="0.25">
      <c r="A31" s="2">
        <v>26</v>
      </c>
      <c r="B31" s="2" t="str">
        <f>"201506001708"</f>
        <v>201506001708</v>
      </c>
    </row>
    <row r="32" spans="1:2" x14ac:dyDescent="0.25">
      <c r="A32" s="2">
        <v>27</v>
      </c>
      <c r="B32" s="2" t="str">
        <f>"00145721"</f>
        <v>00145721</v>
      </c>
    </row>
    <row r="33" spans="1:2" x14ac:dyDescent="0.25">
      <c r="A33" s="2">
        <v>28</v>
      </c>
      <c r="B33" s="2" t="str">
        <f>"200812000150"</f>
        <v>200812000150</v>
      </c>
    </row>
    <row r="34" spans="1:2" x14ac:dyDescent="0.25">
      <c r="A34" s="2">
        <v>29</v>
      </c>
      <c r="B34" s="2" t="str">
        <f>"201410005423"</f>
        <v>201410005423</v>
      </c>
    </row>
    <row r="35" spans="1:2" x14ac:dyDescent="0.25">
      <c r="A35" s="2">
        <v>30</v>
      </c>
      <c r="B35" s="2" t="str">
        <f>"201506000869"</f>
        <v>201506000869</v>
      </c>
    </row>
    <row r="36" spans="1:2" x14ac:dyDescent="0.25">
      <c r="A36" s="2">
        <v>31</v>
      </c>
      <c r="B36" s="2" t="str">
        <f>"201304002500"</f>
        <v>201304002500</v>
      </c>
    </row>
    <row r="37" spans="1:2" x14ac:dyDescent="0.25">
      <c r="A37" s="2">
        <v>32</v>
      </c>
      <c r="B37" s="2" t="str">
        <f>"201406000832"</f>
        <v>201406000832</v>
      </c>
    </row>
    <row r="38" spans="1:2" x14ac:dyDescent="0.25">
      <c r="A38" s="2">
        <v>33</v>
      </c>
      <c r="B38" s="2" t="str">
        <f>"00033511"</f>
        <v>00033511</v>
      </c>
    </row>
    <row r="39" spans="1:2" x14ac:dyDescent="0.25">
      <c r="A39" s="2">
        <v>34</v>
      </c>
      <c r="B39" s="2" t="str">
        <f>"00639821"</f>
        <v>00639821</v>
      </c>
    </row>
    <row r="40" spans="1:2" x14ac:dyDescent="0.25">
      <c r="A40" s="2">
        <v>35</v>
      </c>
      <c r="B40" s="2" t="str">
        <f>"00772711"</f>
        <v>00772711</v>
      </c>
    </row>
    <row r="41" spans="1:2" x14ac:dyDescent="0.25">
      <c r="A41" s="2">
        <v>36</v>
      </c>
      <c r="B41" s="2" t="str">
        <f>"201410007208"</f>
        <v>201410007208</v>
      </c>
    </row>
    <row r="42" spans="1:2" x14ac:dyDescent="0.25">
      <c r="A42" s="2">
        <v>37</v>
      </c>
      <c r="B42" s="2" t="str">
        <f>"201410001929"</f>
        <v>201410001929</v>
      </c>
    </row>
    <row r="43" spans="1:2" x14ac:dyDescent="0.25">
      <c r="A43" s="2">
        <v>38</v>
      </c>
      <c r="B43" s="2" t="str">
        <f>"00476369"</f>
        <v>00476369</v>
      </c>
    </row>
    <row r="44" spans="1:2" x14ac:dyDescent="0.25">
      <c r="A44" s="2">
        <v>39</v>
      </c>
      <c r="B44" s="2" t="str">
        <f>"201406002542"</f>
        <v>201406002542</v>
      </c>
    </row>
    <row r="45" spans="1:2" x14ac:dyDescent="0.25">
      <c r="A45" s="2">
        <v>40</v>
      </c>
      <c r="B45" s="2" t="str">
        <f>"201504004422"</f>
        <v>201504004422</v>
      </c>
    </row>
    <row r="46" spans="1:2" x14ac:dyDescent="0.25">
      <c r="A46" s="2">
        <v>41</v>
      </c>
      <c r="B46" s="2" t="str">
        <f>"00809770"</f>
        <v>00809770</v>
      </c>
    </row>
    <row r="47" spans="1:2" x14ac:dyDescent="0.25">
      <c r="A47" s="2">
        <v>42</v>
      </c>
      <c r="B47" s="2" t="str">
        <f>"201402007361"</f>
        <v>201402007361</v>
      </c>
    </row>
    <row r="48" spans="1:2" x14ac:dyDescent="0.25">
      <c r="A48" s="2">
        <v>43</v>
      </c>
      <c r="B48" s="2" t="str">
        <f>"201410002517"</f>
        <v>201410002517</v>
      </c>
    </row>
    <row r="49" spans="1:2" x14ac:dyDescent="0.25">
      <c r="A49" s="2">
        <v>44</v>
      </c>
      <c r="B49" s="2" t="str">
        <f>"201406010957"</f>
        <v>201406010957</v>
      </c>
    </row>
    <row r="50" spans="1:2" x14ac:dyDescent="0.25">
      <c r="A50" s="2">
        <v>45</v>
      </c>
      <c r="B50" s="2" t="str">
        <f>"00229335"</f>
        <v>00229335</v>
      </c>
    </row>
    <row r="51" spans="1:2" x14ac:dyDescent="0.25">
      <c r="A51" s="2">
        <v>46</v>
      </c>
      <c r="B51" s="2" t="str">
        <f>"201405000980"</f>
        <v>201405000980</v>
      </c>
    </row>
    <row r="52" spans="1:2" x14ac:dyDescent="0.25">
      <c r="A52" s="2">
        <v>47</v>
      </c>
      <c r="B52" s="2" t="str">
        <f>"00048229"</f>
        <v>00048229</v>
      </c>
    </row>
    <row r="53" spans="1:2" x14ac:dyDescent="0.25">
      <c r="A53" s="2">
        <v>48</v>
      </c>
      <c r="B53" s="2" t="str">
        <f>"00871891"</f>
        <v>00871891</v>
      </c>
    </row>
    <row r="54" spans="1:2" x14ac:dyDescent="0.25">
      <c r="A54" s="2">
        <v>49</v>
      </c>
      <c r="B54" s="2" t="str">
        <f>"200811001065"</f>
        <v>200811001065</v>
      </c>
    </row>
    <row r="55" spans="1:2" x14ac:dyDescent="0.25">
      <c r="A55" s="2">
        <v>50</v>
      </c>
      <c r="B55" s="2" t="str">
        <f>"201402002897"</f>
        <v>201402002897</v>
      </c>
    </row>
    <row r="56" spans="1:2" x14ac:dyDescent="0.25">
      <c r="A56" s="2">
        <v>51</v>
      </c>
      <c r="B56" s="2" t="str">
        <f>"201304004650"</f>
        <v>201304004650</v>
      </c>
    </row>
    <row r="57" spans="1:2" x14ac:dyDescent="0.25">
      <c r="A57" s="2">
        <v>52</v>
      </c>
      <c r="B57" s="2" t="str">
        <f>"201303001049"</f>
        <v>201303001049</v>
      </c>
    </row>
    <row r="58" spans="1:2" x14ac:dyDescent="0.25">
      <c r="A58" s="2">
        <v>53</v>
      </c>
      <c r="B58" s="2" t="str">
        <f>"00870130"</f>
        <v>00870130</v>
      </c>
    </row>
    <row r="59" spans="1:2" x14ac:dyDescent="0.25">
      <c r="A59" s="2">
        <v>54</v>
      </c>
      <c r="B59" s="2" t="str">
        <f>"201410010525"</f>
        <v>201410010525</v>
      </c>
    </row>
    <row r="60" spans="1:2" x14ac:dyDescent="0.25">
      <c r="A60" s="2">
        <v>55</v>
      </c>
      <c r="B60" s="2" t="str">
        <f>"201406000973"</f>
        <v>201406000973</v>
      </c>
    </row>
    <row r="61" spans="1:2" x14ac:dyDescent="0.25">
      <c r="A61" s="2">
        <v>56</v>
      </c>
      <c r="B61" s="2" t="str">
        <f>"00448640"</f>
        <v>00448640</v>
      </c>
    </row>
    <row r="62" spans="1:2" x14ac:dyDescent="0.25">
      <c r="A62" s="2">
        <v>57</v>
      </c>
      <c r="B62" s="2" t="str">
        <f>"00217477"</f>
        <v>00217477</v>
      </c>
    </row>
    <row r="63" spans="1:2" x14ac:dyDescent="0.25">
      <c r="A63" s="2">
        <v>58</v>
      </c>
      <c r="B63" s="2" t="str">
        <f>"201406000908"</f>
        <v>201406000908</v>
      </c>
    </row>
    <row r="64" spans="1:2" x14ac:dyDescent="0.25">
      <c r="A64" s="2">
        <v>59</v>
      </c>
      <c r="B64" s="2" t="str">
        <f>"00742179"</f>
        <v>00742179</v>
      </c>
    </row>
    <row r="65" spans="1:2" x14ac:dyDescent="0.25">
      <c r="A65" s="2">
        <v>60</v>
      </c>
      <c r="B65" s="2" t="str">
        <f>"00162750"</f>
        <v>00162750</v>
      </c>
    </row>
    <row r="66" spans="1:2" x14ac:dyDescent="0.25">
      <c r="A66" s="2">
        <v>61</v>
      </c>
      <c r="B66" s="2" t="str">
        <f>"201409001754"</f>
        <v>201409001754</v>
      </c>
    </row>
    <row r="67" spans="1:2" x14ac:dyDescent="0.25">
      <c r="A67" s="2">
        <v>62</v>
      </c>
      <c r="B67" s="2" t="str">
        <f>"00023742"</f>
        <v>00023742</v>
      </c>
    </row>
    <row r="68" spans="1:2" x14ac:dyDescent="0.25">
      <c r="A68" s="2">
        <v>63</v>
      </c>
      <c r="B68" s="2" t="str">
        <f>"201309000068"</f>
        <v>201309000068</v>
      </c>
    </row>
    <row r="69" spans="1:2" x14ac:dyDescent="0.25">
      <c r="A69" s="2">
        <v>64</v>
      </c>
      <c r="B69" s="2" t="str">
        <f>"00118879"</f>
        <v>00118879</v>
      </c>
    </row>
    <row r="70" spans="1:2" x14ac:dyDescent="0.25">
      <c r="A70" s="2">
        <v>65</v>
      </c>
      <c r="B70" s="2" t="str">
        <f>"201511041301"</f>
        <v>201511041301</v>
      </c>
    </row>
    <row r="71" spans="1:2" x14ac:dyDescent="0.25">
      <c r="A71" s="2">
        <v>66</v>
      </c>
      <c r="B71" s="2" t="str">
        <f>"00889630"</f>
        <v>00889630</v>
      </c>
    </row>
    <row r="72" spans="1:2" x14ac:dyDescent="0.25">
      <c r="A72" s="2">
        <v>67</v>
      </c>
      <c r="B72" s="2" t="str">
        <f>"00851601"</f>
        <v>00851601</v>
      </c>
    </row>
    <row r="73" spans="1:2" x14ac:dyDescent="0.25">
      <c r="A73" s="2">
        <v>68</v>
      </c>
      <c r="B73" s="2" t="str">
        <f>"201406003353"</f>
        <v>201406003353</v>
      </c>
    </row>
    <row r="74" spans="1:2" x14ac:dyDescent="0.25">
      <c r="A74" s="2">
        <v>69</v>
      </c>
      <c r="B74" s="2" t="str">
        <f>"201402009932"</f>
        <v>201402009932</v>
      </c>
    </row>
    <row r="75" spans="1:2" x14ac:dyDescent="0.25">
      <c r="A75" s="2">
        <v>70</v>
      </c>
      <c r="B75" s="2" t="str">
        <f>"00775557"</f>
        <v>00775557</v>
      </c>
    </row>
    <row r="76" spans="1:2" x14ac:dyDescent="0.25">
      <c r="A76" s="2">
        <v>71</v>
      </c>
      <c r="B76" s="2" t="str">
        <f>"00491520"</f>
        <v>00491520</v>
      </c>
    </row>
    <row r="77" spans="1:2" x14ac:dyDescent="0.25">
      <c r="A77" s="2">
        <v>72</v>
      </c>
      <c r="B77" s="2" t="str">
        <f>"00625162"</f>
        <v>00625162</v>
      </c>
    </row>
    <row r="78" spans="1:2" x14ac:dyDescent="0.25">
      <c r="A78" s="2">
        <v>73</v>
      </c>
      <c r="B78" s="2" t="str">
        <f>"00484280"</f>
        <v>00484280</v>
      </c>
    </row>
    <row r="79" spans="1:2" x14ac:dyDescent="0.25">
      <c r="A79" s="2">
        <v>74</v>
      </c>
      <c r="B79" s="2" t="str">
        <f>"00489927"</f>
        <v>00489927</v>
      </c>
    </row>
    <row r="80" spans="1:2" x14ac:dyDescent="0.25">
      <c r="A80" s="2">
        <v>75</v>
      </c>
      <c r="B80" s="2" t="str">
        <f>"00550537"</f>
        <v>00550537</v>
      </c>
    </row>
    <row r="81" spans="1:2" x14ac:dyDescent="0.25">
      <c r="A81" s="2">
        <v>76</v>
      </c>
      <c r="B81" s="2" t="str">
        <f>"200712005883"</f>
        <v>200712005883</v>
      </c>
    </row>
    <row r="82" spans="1:2" x14ac:dyDescent="0.25">
      <c r="A82" s="2">
        <v>77</v>
      </c>
      <c r="B82" s="2" t="str">
        <f>"00086443"</f>
        <v>00086443</v>
      </c>
    </row>
    <row r="83" spans="1:2" x14ac:dyDescent="0.25">
      <c r="A83" s="2">
        <v>78</v>
      </c>
      <c r="B83" s="2" t="str">
        <f>"201409000769"</f>
        <v>201409000769</v>
      </c>
    </row>
    <row r="84" spans="1:2" x14ac:dyDescent="0.25">
      <c r="A84" s="2">
        <v>79</v>
      </c>
      <c r="B84" s="2" t="str">
        <f>"201406008077"</f>
        <v>201406008077</v>
      </c>
    </row>
    <row r="85" spans="1:2" x14ac:dyDescent="0.25">
      <c r="A85" s="2">
        <v>80</v>
      </c>
      <c r="B85" s="2" t="str">
        <f>"201410008157"</f>
        <v>201410008157</v>
      </c>
    </row>
    <row r="86" spans="1:2" x14ac:dyDescent="0.25">
      <c r="A86" s="2">
        <v>81</v>
      </c>
      <c r="B86" s="2" t="str">
        <f>"201502002935"</f>
        <v>201502002935</v>
      </c>
    </row>
    <row r="87" spans="1:2" x14ac:dyDescent="0.25">
      <c r="A87" s="2">
        <v>82</v>
      </c>
      <c r="B87" s="2" t="str">
        <f>"201402003242"</f>
        <v>201402003242</v>
      </c>
    </row>
    <row r="88" spans="1:2" x14ac:dyDescent="0.25">
      <c r="A88" s="2">
        <v>83</v>
      </c>
      <c r="B88" s="2" t="str">
        <f>"00432970"</f>
        <v>00432970</v>
      </c>
    </row>
    <row r="89" spans="1:2" x14ac:dyDescent="0.25">
      <c r="A89" s="2">
        <v>84</v>
      </c>
      <c r="B89" s="2" t="str">
        <f>"200911000479"</f>
        <v>200911000479</v>
      </c>
    </row>
    <row r="90" spans="1:2" x14ac:dyDescent="0.25">
      <c r="A90" s="2">
        <v>85</v>
      </c>
      <c r="B90" s="2" t="str">
        <f>"00107114"</f>
        <v>00107114</v>
      </c>
    </row>
    <row r="91" spans="1:2" x14ac:dyDescent="0.25">
      <c r="A91" s="2">
        <v>86</v>
      </c>
      <c r="B91" s="2" t="str">
        <f>"00150416"</f>
        <v>00150416</v>
      </c>
    </row>
    <row r="92" spans="1:2" x14ac:dyDescent="0.25">
      <c r="A92" s="2">
        <v>87</v>
      </c>
      <c r="B92" s="2" t="str">
        <f>"201506001332"</f>
        <v>201506001332</v>
      </c>
    </row>
    <row r="93" spans="1:2" x14ac:dyDescent="0.25">
      <c r="A93" s="2">
        <v>88</v>
      </c>
      <c r="B93" s="2" t="str">
        <f>"201410004156"</f>
        <v>201410004156</v>
      </c>
    </row>
    <row r="94" spans="1:2" x14ac:dyDescent="0.25">
      <c r="A94" s="2">
        <v>89</v>
      </c>
      <c r="B94" s="2" t="str">
        <f>"201406002717"</f>
        <v>201406002717</v>
      </c>
    </row>
    <row r="95" spans="1:2" x14ac:dyDescent="0.25">
      <c r="A95" s="2">
        <v>90</v>
      </c>
      <c r="B95" s="2" t="str">
        <f>"201405000891"</f>
        <v>201405000891</v>
      </c>
    </row>
    <row r="96" spans="1:2" x14ac:dyDescent="0.25">
      <c r="A96" s="2">
        <v>91</v>
      </c>
      <c r="B96" s="2" t="str">
        <f>"00216048"</f>
        <v>00216048</v>
      </c>
    </row>
    <row r="97" spans="1:2" x14ac:dyDescent="0.25">
      <c r="A97" s="2">
        <v>92</v>
      </c>
      <c r="B97" s="2" t="str">
        <f>"201304000150"</f>
        <v>201304000150</v>
      </c>
    </row>
    <row r="98" spans="1:2" x14ac:dyDescent="0.25">
      <c r="A98" s="2">
        <v>93</v>
      </c>
      <c r="B98" s="2" t="str">
        <f>"00245155"</f>
        <v>00245155</v>
      </c>
    </row>
    <row r="99" spans="1:2" x14ac:dyDescent="0.25">
      <c r="A99" s="2">
        <v>94</v>
      </c>
      <c r="B99" s="2" t="str">
        <f>"201402002688"</f>
        <v>201402002688</v>
      </c>
    </row>
    <row r="100" spans="1:2" x14ac:dyDescent="0.25">
      <c r="A100" s="2">
        <v>95</v>
      </c>
      <c r="B100" s="2" t="str">
        <f>"201410001325"</f>
        <v>201410001325</v>
      </c>
    </row>
    <row r="101" spans="1:2" x14ac:dyDescent="0.25">
      <c r="A101" s="2">
        <v>96</v>
      </c>
      <c r="B101" s="2" t="str">
        <f>"201409002409"</f>
        <v>201409002409</v>
      </c>
    </row>
    <row r="102" spans="1:2" x14ac:dyDescent="0.25">
      <c r="A102" s="2">
        <v>97</v>
      </c>
      <c r="B102" s="2" t="str">
        <f>"00131410"</f>
        <v>00131410</v>
      </c>
    </row>
    <row r="103" spans="1:2" x14ac:dyDescent="0.25">
      <c r="A103" s="2">
        <v>98</v>
      </c>
      <c r="B103" s="2" t="str">
        <f>"00600788"</f>
        <v>00600788</v>
      </c>
    </row>
    <row r="104" spans="1:2" x14ac:dyDescent="0.25">
      <c r="A104" s="2">
        <v>99</v>
      </c>
      <c r="B104" s="2" t="str">
        <f>"200801001744"</f>
        <v>200801001744</v>
      </c>
    </row>
    <row r="105" spans="1:2" x14ac:dyDescent="0.25">
      <c r="A105" s="2">
        <v>100</v>
      </c>
      <c r="B105" s="2" t="str">
        <f>"201406008652"</f>
        <v>201406008652</v>
      </c>
    </row>
    <row r="106" spans="1:2" x14ac:dyDescent="0.25">
      <c r="A106" s="2">
        <v>101</v>
      </c>
      <c r="B106" s="2" t="str">
        <f>"201506003696"</f>
        <v>201506003696</v>
      </c>
    </row>
    <row r="107" spans="1:2" x14ac:dyDescent="0.25">
      <c r="A107" s="2">
        <v>102</v>
      </c>
      <c r="B107" s="2" t="str">
        <f>"201511010907"</f>
        <v>201511010907</v>
      </c>
    </row>
    <row r="108" spans="1:2" x14ac:dyDescent="0.25">
      <c r="A108" s="2">
        <v>103</v>
      </c>
      <c r="B108" s="2" t="str">
        <f>"200910000225"</f>
        <v>200910000225</v>
      </c>
    </row>
    <row r="109" spans="1:2" x14ac:dyDescent="0.25">
      <c r="A109" s="2">
        <v>104</v>
      </c>
      <c r="B109" s="2" t="str">
        <f>"201512002802"</f>
        <v>201512002802</v>
      </c>
    </row>
    <row r="110" spans="1:2" x14ac:dyDescent="0.25">
      <c r="A110" s="2">
        <v>105</v>
      </c>
      <c r="B110" s="2" t="str">
        <f>"00011554"</f>
        <v>00011554</v>
      </c>
    </row>
    <row r="111" spans="1:2" x14ac:dyDescent="0.25">
      <c r="A111" s="2">
        <v>106</v>
      </c>
      <c r="B111" s="2" t="str">
        <f>"00280541"</f>
        <v>00280541</v>
      </c>
    </row>
    <row r="112" spans="1:2" x14ac:dyDescent="0.25">
      <c r="A112" s="2">
        <v>107</v>
      </c>
      <c r="B112" s="2" t="str">
        <f>"00763172"</f>
        <v>00763172</v>
      </c>
    </row>
    <row r="113" spans="1:2" x14ac:dyDescent="0.25">
      <c r="A113" s="2">
        <v>108</v>
      </c>
      <c r="B113" s="2" t="str">
        <f>"00013845"</f>
        <v>00013845</v>
      </c>
    </row>
    <row r="114" spans="1:2" x14ac:dyDescent="0.25">
      <c r="A114" s="2">
        <v>109</v>
      </c>
      <c r="B114" s="2" t="str">
        <f>"201406005721"</f>
        <v>201406005721</v>
      </c>
    </row>
    <row r="115" spans="1:2" x14ac:dyDescent="0.25">
      <c r="A115" s="2">
        <v>110</v>
      </c>
      <c r="B115" s="2" t="str">
        <f>"201304000473"</f>
        <v>201304000473</v>
      </c>
    </row>
    <row r="116" spans="1:2" x14ac:dyDescent="0.25">
      <c r="A116" s="2">
        <v>111</v>
      </c>
      <c r="B116" s="2" t="str">
        <f>"201406008198"</f>
        <v>201406008198</v>
      </c>
    </row>
    <row r="117" spans="1:2" x14ac:dyDescent="0.25">
      <c r="A117" s="2">
        <v>112</v>
      </c>
      <c r="B117" s="2" t="str">
        <f>"201406008268"</f>
        <v>201406008268</v>
      </c>
    </row>
    <row r="118" spans="1:2" x14ac:dyDescent="0.25">
      <c r="A118" s="2">
        <v>113</v>
      </c>
      <c r="B118" s="2" t="str">
        <f>"201506001202"</f>
        <v>201506001202</v>
      </c>
    </row>
    <row r="119" spans="1:2" x14ac:dyDescent="0.25">
      <c r="A119" s="2">
        <v>114</v>
      </c>
      <c r="B119" s="2" t="str">
        <f>"201507003957"</f>
        <v>201507003957</v>
      </c>
    </row>
    <row r="120" spans="1:2" x14ac:dyDescent="0.25">
      <c r="A120" s="2">
        <v>115</v>
      </c>
      <c r="B120" s="2" t="str">
        <f>"00125916"</f>
        <v>00125916</v>
      </c>
    </row>
    <row r="121" spans="1:2" x14ac:dyDescent="0.25">
      <c r="A121" s="2">
        <v>116</v>
      </c>
      <c r="B121" s="2" t="str">
        <f>"00815775"</f>
        <v>00815775</v>
      </c>
    </row>
    <row r="122" spans="1:2" x14ac:dyDescent="0.25">
      <c r="A122" s="2">
        <v>117</v>
      </c>
      <c r="B122" s="2" t="str">
        <f>"201410006352"</f>
        <v>201410006352</v>
      </c>
    </row>
    <row r="123" spans="1:2" x14ac:dyDescent="0.25">
      <c r="A123" s="2">
        <v>118</v>
      </c>
      <c r="B123" s="2" t="str">
        <f>"00674906"</f>
        <v>00674906</v>
      </c>
    </row>
    <row r="124" spans="1:2" x14ac:dyDescent="0.25">
      <c r="A124" s="2">
        <v>119</v>
      </c>
      <c r="B124" s="2" t="str">
        <f>"00704478"</f>
        <v>00704478</v>
      </c>
    </row>
    <row r="125" spans="1:2" x14ac:dyDescent="0.25">
      <c r="A125" s="2">
        <v>120</v>
      </c>
      <c r="B125" s="2" t="str">
        <f>"00123999"</f>
        <v>00123999</v>
      </c>
    </row>
    <row r="126" spans="1:2" x14ac:dyDescent="0.25">
      <c r="A126" s="2">
        <v>121</v>
      </c>
      <c r="B126" s="2" t="str">
        <f>"00061504"</f>
        <v>00061504</v>
      </c>
    </row>
    <row r="127" spans="1:2" x14ac:dyDescent="0.25">
      <c r="A127" s="2">
        <v>122</v>
      </c>
      <c r="B127" s="2" t="str">
        <f>"201304004192"</f>
        <v>201304004192</v>
      </c>
    </row>
    <row r="128" spans="1:2" x14ac:dyDescent="0.25">
      <c r="A128" s="2">
        <v>123</v>
      </c>
      <c r="B128" s="2" t="str">
        <f>"201402006243"</f>
        <v>201402006243</v>
      </c>
    </row>
    <row r="129" spans="1:2" x14ac:dyDescent="0.25">
      <c r="A129" s="2">
        <v>124</v>
      </c>
      <c r="B129" s="2" t="str">
        <f>"00933847"</f>
        <v>00933847</v>
      </c>
    </row>
    <row r="130" spans="1:2" x14ac:dyDescent="0.25">
      <c r="A130" s="2">
        <v>125</v>
      </c>
      <c r="B130" s="2" t="str">
        <f>"00449317"</f>
        <v>00449317</v>
      </c>
    </row>
    <row r="131" spans="1:2" x14ac:dyDescent="0.25">
      <c r="A131" s="2">
        <v>126</v>
      </c>
      <c r="B131" s="2" t="str">
        <f>"00654574"</f>
        <v>00654574</v>
      </c>
    </row>
    <row r="132" spans="1:2" x14ac:dyDescent="0.25">
      <c r="A132" s="2">
        <v>127</v>
      </c>
      <c r="B132" s="2" t="str">
        <f>"201411003302"</f>
        <v>201411003302</v>
      </c>
    </row>
    <row r="133" spans="1:2" x14ac:dyDescent="0.25">
      <c r="A133" s="2">
        <v>128</v>
      </c>
      <c r="B133" s="2" t="str">
        <f>"201406013678"</f>
        <v>201406013678</v>
      </c>
    </row>
    <row r="134" spans="1:2" x14ac:dyDescent="0.25">
      <c r="A134" s="2">
        <v>129</v>
      </c>
      <c r="B134" s="2" t="str">
        <f>"00166882"</f>
        <v>00166882</v>
      </c>
    </row>
    <row r="135" spans="1:2" x14ac:dyDescent="0.25">
      <c r="A135" s="2">
        <v>130</v>
      </c>
      <c r="B135" s="2" t="str">
        <f>"201502003038"</f>
        <v>201502003038</v>
      </c>
    </row>
    <row r="136" spans="1:2" x14ac:dyDescent="0.25">
      <c r="A136" s="2">
        <v>131</v>
      </c>
      <c r="B136" s="2" t="str">
        <f>"201304003441"</f>
        <v>201304003441</v>
      </c>
    </row>
    <row r="137" spans="1:2" x14ac:dyDescent="0.25">
      <c r="A137" s="2">
        <v>132</v>
      </c>
      <c r="B137" s="2" t="str">
        <f>"00883231"</f>
        <v>00883231</v>
      </c>
    </row>
    <row r="138" spans="1:2" x14ac:dyDescent="0.25">
      <c r="A138" s="2">
        <v>133</v>
      </c>
      <c r="B138" s="2" t="str">
        <f>"00917860"</f>
        <v>00917860</v>
      </c>
    </row>
    <row r="139" spans="1:2" x14ac:dyDescent="0.25">
      <c r="A139" s="2">
        <v>134</v>
      </c>
      <c r="B139" s="2" t="str">
        <f>"201504004870"</f>
        <v>201504004870</v>
      </c>
    </row>
    <row r="140" spans="1:2" x14ac:dyDescent="0.25">
      <c r="A140" s="2">
        <v>135</v>
      </c>
      <c r="B140" s="2" t="str">
        <f>"201506001688"</f>
        <v>201506001688</v>
      </c>
    </row>
    <row r="141" spans="1:2" x14ac:dyDescent="0.25">
      <c r="A141" s="2">
        <v>136</v>
      </c>
      <c r="B141" s="2" t="str">
        <f>"00198341"</f>
        <v>00198341</v>
      </c>
    </row>
    <row r="142" spans="1:2" x14ac:dyDescent="0.25">
      <c r="A142" s="2">
        <v>137</v>
      </c>
      <c r="B142" s="2" t="str">
        <f>"201406002070"</f>
        <v>201406002070</v>
      </c>
    </row>
    <row r="143" spans="1:2" x14ac:dyDescent="0.25">
      <c r="A143" s="2">
        <v>138</v>
      </c>
      <c r="B143" s="2" t="str">
        <f>"00118113"</f>
        <v>00118113</v>
      </c>
    </row>
    <row r="144" spans="1:2" x14ac:dyDescent="0.25">
      <c r="A144" s="2">
        <v>139</v>
      </c>
      <c r="B144" s="2" t="str">
        <f>"200712002857"</f>
        <v>200712002857</v>
      </c>
    </row>
    <row r="145" spans="1:2" x14ac:dyDescent="0.25">
      <c r="A145" s="2">
        <v>140</v>
      </c>
      <c r="B145" s="2" t="str">
        <f>"00771018"</f>
        <v>00771018</v>
      </c>
    </row>
    <row r="146" spans="1:2" x14ac:dyDescent="0.25">
      <c r="A146" s="2">
        <v>141</v>
      </c>
      <c r="B146" s="2" t="str">
        <f>"201405001345"</f>
        <v>201405001345</v>
      </c>
    </row>
    <row r="147" spans="1:2" x14ac:dyDescent="0.25">
      <c r="A147" s="2">
        <v>142</v>
      </c>
      <c r="B147" s="2" t="str">
        <f>"00137291"</f>
        <v>00137291</v>
      </c>
    </row>
    <row r="148" spans="1:2" x14ac:dyDescent="0.25">
      <c r="A148" s="2">
        <v>143</v>
      </c>
      <c r="B148" s="2" t="str">
        <f>"00810704"</f>
        <v>00810704</v>
      </c>
    </row>
    <row r="149" spans="1:2" x14ac:dyDescent="0.25">
      <c r="A149" s="2">
        <v>144</v>
      </c>
      <c r="B149" s="2" t="str">
        <f>"201303000763"</f>
        <v>201303000763</v>
      </c>
    </row>
    <row r="150" spans="1:2" x14ac:dyDescent="0.25">
      <c r="A150" s="2">
        <v>145</v>
      </c>
      <c r="B150" s="2" t="str">
        <f>"200802005411"</f>
        <v>200802005411</v>
      </c>
    </row>
    <row r="151" spans="1:2" x14ac:dyDescent="0.25">
      <c r="A151" s="2">
        <v>146</v>
      </c>
      <c r="B151" s="2" t="str">
        <f>"201304006088"</f>
        <v>201304006088</v>
      </c>
    </row>
    <row r="152" spans="1:2" x14ac:dyDescent="0.25">
      <c r="A152" s="2">
        <v>147</v>
      </c>
      <c r="B152" s="2" t="str">
        <f>"00784613"</f>
        <v>00784613</v>
      </c>
    </row>
    <row r="153" spans="1:2" x14ac:dyDescent="0.25">
      <c r="A153" s="2">
        <v>148</v>
      </c>
      <c r="B153" s="2" t="str">
        <f>"00256362"</f>
        <v>00256362</v>
      </c>
    </row>
    <row r="154" spans="1:2" x14ac:dyDescent="0.25">
      <c r="A154" s="2">
        <v>149</v>
      </c>
      <c r="B154" s="2" t="str">
        <f>"00800912"</f>
        <v>00800912</v>
      </c>
    </row>
    <row r="155" spans="1:2" x14ac:dyDescent="0.25">
      <c r="A155" s="2">
        <v>150</v>
      </c>
      <c r="B155" s="2" t="str">
        <f>"00761935"</f>
        <v>00761935</v>
      </c>
    </row>
    <row r="156" spans="1:2" x14ac:dyDescent="0.25">
      <c r="A156" s="2">
        <v>151</v>
      </c>
      <c r="B156" s="2" t="str">
        <f>"201304001423"</f>
        <v>201304001423</v>
      </c>
    </row>
    <row r="157" spans="1:2" x14ac:dyDescent="0.25">
      <c r="A157" s="2">
        <v>152</v>
      </c>
      <c r="B157" s="2" t="str">
        <f>"201511023101"</f>
        <v>201511023101</v>
      </c>
    </row>
    <row r="158" spans="1:2" x14ac:dyDescent="0.25">
      <c r="A158" s="2">
        <v>153</v>
      </c>
      <c r="B158" s="2" t="str">
        <f>"201407000190"</f>
        <v>201407000190</v>
      </c>
    </row>
    <row r="159" spans="1:2" x14ac:dyDescent="0.25">
      <c r="A159" s="2">
        <v>154</v>
      </c>
      <c r="B159" s="2" t="str">
        <f>"00928829"</f>
        <v>00928829</v>
      </c>
    </row>
    <row r="160" spans="1:2" x14ac:dyDescent="0.25">
      <c r="A160" s="2">
        <v>155</v>
      </c>
      <c r="B160" s="2" t="str">
        <f>"00228898"</f>
        <v>00228898</v>
      </c>
    </row>
    <row r="161" spans="1:2" x14ac:dyDescent="0.25">
      <c r="A161" s="2">
        <v>156</v>
      </c>
      <c r="B161" s="2" t="str">
        <f>"00881609"</f>
        <v>00881609</v>
      </c>
    </row>
    <row r="162" spans="1:2" x14ac:dyDescent="0.25">
      <c r="A162" s="2">
        <v>157</v>
      </c>
      <c r="B162" s="2" t="str">
        <f>"201406002330"</f>
        <v>201406002330</v>
      </c>
    </row>
    <row r="163" spans="1:2" x14ac:dyDescent="0.25">
      <c r="A163" s="2">
        <v>158</v>
      </c>
      <c r="B163" s="2" t="str">
        <f>"00826000"</f>
        <v>00826000</v>
      </c>
    </row>
    <row r="164" spans="1:2" x14ac:dyDescent="0.25">
      <c r="A164" s="2">
        <v>159</v>
      </c>
      <c r="B164" s="2" t="str">
        <f>"200801008914"</f>
        <v>200801008914</v>
      </c>
    </row>
    <row r="165" spans="1:2" x14ac:dyDescent="0.25">
      <c r="A165" s="2">
        <v>160</v>
      </c>
      <c r="B165" s="2" t="str">
        <f>"201304000568"</f>
        <v>201304000568</v>
      </c>
    </row>
    <row r="166" spans="1:2" x14ac:dyDescent="0.25">
      <c r="A166" s="2">
        <v>161</v>
      </c>
      <c r="B166" s="2" t="str">
        <f>"00926671"</f>
        <v>00926671</v>
      </c>
    </row>
    <row r="167" spans="1:2" x14ac:dyDescent="0.25">
      <c r="A167" s="2">
        <v>162</v>
      </c>
      <c r="B167" s="2" t="str">
        <f>"200802001747"</f>
        <v>200802001747</v>
      </c>
    </row>
    <row r="168" spans="1:2" x14ac:dyDescent="0.25">
      <c r="A168" s="2">
        <v>163</v>
      </c>
      <c r="B168" s="2" t="str">
        <f>"201412007283"</f>
        <v>201412007283</v>
      </c>
    </row>
    <row r="169" spans="1:2" x14ac:dyDescent="0.25">
      <c r="A169" s="2">
        <v>164</v>
      </c>
      <c r="B169" s="2" t="str">
        <f>"00716788"</f>
        <v>00716788</v>
      </c>
    </row>
    <row r="170" spans="1:2" x14ac:dyDescent="0.25">
      <c r="A170" s="2">
        <v>165</v>
      </c>
      <c r="B170" s="2" t="str">
        <f>"00469082"</f>
        <v>00469082</v>
      </c>
    </row>
    <row r="171" spans="1:2" x14ac:dyDescent="0.25">
      <c r="A171" s="2">
        <v>166</v>
      </c>
      <c r="B171" s="2" t="str">
        <f>"00814969"</f>
        <v>00814969</v>
      </c>
    </row>
    <row r="172" spans="1:2" x14ac:dyDescent="0.25">
      <c r="A172" s="2">
        <v>167</v>
      </c>
      <c r="B172" s="2" t="str">
        <f>"200802001559"</f>
        <v>200802001559</v>
      </c>
    </row>
    <row r="173" spans="1:2" x14ac:dyDescent="0.25">
      <c r="A173" s="2">
        <v>168</v>
      </c>
      <c r="B173" s="2" t="str">
        <f>"00501164"</f>
        <v>00501164</v>
      </c>
    </row>
    <row r="174" spans="1:2" x14ac:dyDescent="0.25">
      <c r="A174" s="2">
        <v>169</v>
      </c>
      <c r="B174" s="2" t="str">
        <f>"00648041"</f>
        <v>00648041</v>
      </c>
    </row>
    <row r="175" spans="1:2" x14ac:dyDescent="0.25">
      <c r="A175" s="2">
        <v>170</v>
      </c>
      <c r="B175" s="2" t="str">
        <f>"201502002257"</f>
        <v>201502002257</v>
      </c>
    </row>
    <row r="176" spans="1:2" x14ac:dyDescent="0.25">
      <c r="A176" s="2">
        <v>171</v>
      </c>
      <c r="B176" s="2" t="str">
        <f>"00656160"</f>
        <v>00656160</v>
      </c>
    </row>
    <row r="177" spans="1:2" x14ac:dyDescent="0.25">
      <c r="A177" s="2">
        <v>172</v>
      </c>
      <c r="B177" s="2" t="str">
        <f>"00010733"</f>
        <v>00010733</v>
      </c>
    </row>
    <row r="178" spans="1:2" x14ac:dyDescent="0.25">
      <c r="A178" s="2">
        <v>173</v>
      </c>
      <c r="B178" s="2" t="str">
        <f>"00664470"</f>
        <v>00664470</v>
      </c>
    </row>
    <row r="179" spans="1:2" x14ac:dyDescent="0.25">
      <c r="A179" s="2">
        <v>174</v>
      </c>
      <c r="B179" s="2" t="str">
        <f>"200805001254"</f>
        <v>200805001254</v>
      </c>
    </row>
    <row r="180" spans="1:2" x14ac:dyDescent="0.25">
      <c r="A180" s="2">
        <v>175</v>
      </c>
      <c r="B180" s="2" t="str">
        <f>"00540057"</f>
        <v>00540057</v>
      </c>
    </row>
    <row r="181" spans="1:2" x14ac:dyDescent="0.25">
      <c r="A181" s="2">
        <v>176</v>
      </c>
      <c r="B181" s="2" t="str">
        <f>"00928190"</f>
        <v>00928190</v>
      </c>
    </row>
    <row r="182" spans="1:2" x14ac:dyDescent="0.25">
      <c r="A182" s="2">
        <v>177</v>
      </c>
      <c r="B182" s="2" t="str">
        <f>"201304006409"</f>
        <v>201304006409</v>
      </c>
    </row>
    <row r="183" spans="1:2" x14ac:dyDescent="0.25">
      <c r="A183" s="2">
        <v>178</v>
      </c>
      <c r="B183" s="2" t="str">
        <f>"00439616"</f>
        <v>00439616</v>
      </c>
    </row>
    <row r="184" spans="1:2" x14ac:dyDescent="0.25">
      <c r="A184" s="2">
        <v>179</v>
      </c>
      <c r="B184" s="2" t="str">
        <f>"00010823"</f>
        <v>00010823</v>
      </c>
    </row>
    <row r="185" spans="1:2" x14ac:dyDescent="0.25">
      <c r="A185" s="2">
        <v>180</v>
      </c>
      <c r="B185" s="2" t="str">
        <f>"00111459"</f>
        <v>00111459</v>
      </c>
    </row>
    <row r="186" spans="1:2" x14ac:dyDescent="0.25">
      <c r="A186" s="2">
        <v>181</v>
      </c>
      <c r="B186" s="2" t="str">
        <f>"00889662"</f>
        <v>00889662</v>
      </c>
    </row>
    <row r="187" spans="1:2" x14ac:dyDescent="0.25">
      <c r="A187" s="2">
        <v>182</v>
      </c>
      <c r="B187" s="2" t="str">
        <f>"201412005941"</f>
        <v>201412005941</v>
      </c>
    </row>
    <row r="188" spans="1:2" x14ac:dyDescent="0.25">
      <c r="A188" s="2">
        <v>183</v>
      </c>
      <c r="B188" s="2" t="str">
        <f>"201402012088"</f>
        <v>201402012088</v>
      </c>
    </row>
    <row r="189" spans="1:2" x14ac:dyDescent="0.25">
      <c r="A189" s="2">
        <v>184</v>
      </c>
      <c r="B189" s="2" t="str">
        <f>"00652129"</f>
        <v>00652129</v>
      </c>
    </row>
    <row r="190" spans="1:2" x14ac:dyDescent="0.25">
      <c r="A190" s="2">
        <v>185</v>
      </c>
      <c r="B190" s="2" t="str">
        <f>"00217269"</f>
        <v>00217269</v>
      </c>
    </row>
    <row r="191" spans="1:2" x14ac:dyDescent="0.25">
      <c r="A191" s="2">
        <v>186</v>
      </c>
      <c r="B191" s="2" t="str">
        <f>"00624930"</f>
        <v>00624930</v>
      </c>
    </row>
    <row r="192" spans="1:2" x14ac:dyDescent="0.25">
      <c r="A192" s="2">
        <v>187</v>
      </c>
      <c r="B192" s="2" t="str">
        <f>"00112803"</f>
        <v>00112803</v>
      </c>
    </row>
    <row r="193" spans="1:2" x14ac:dyDescent="0.25">
      <c r="A193" s="2">
        <v>188</v>
      </c>
      <c r="B193" s="2" t="str">
        <f>"00458588"</f>
        <v>00458588</v>
      </c>
    </row>
    <row r="194" spans="1:2" x14ac:dyDescent="0.25">
      <c r="A194" s="2">
        <v>189</v>
      </c>
      <c r="B194" s="2" t="str">
        <f>"00925945"</f>
        <v>00925945</v>
      </c>
    </row>
    <row r="195" spans="1:2" x14ac:dyDescent="0.25">
      <c r="A195" s="2">
        <v>190</v>
      </c>
      <c r="B195" s="2" t="str">
        <f>"00596969"</f>
        <v>00596969</v>
      </c>
    </row>
    <row r="196" spans="1:2" x14ac:dyDescent="0.25">
      <c r="A196" s="2">
        <v>191</v>
      </c>
      <c r="B196" s="2" t="str">
        <f>"201411003004"</f>
        <v>201411003004</v>
      </c>
    </row>
    <row r="197" spans="1:2" x14ac:dyDescent="0.25">
      <c r="A197" s="2">
        <v>192</v>
      </c>
      <c r="B197" s="2" t="str">
        <f>"201402007020"</f>
        <v>201402007020</v>
      </c>
    </row>
    <row r="198" spans="1:2" x14ac:dyDescent="0.25">
      <c r="A198" s="2">
        <v>193</v>
      </c>
      <c r="B198" s="2" t="str">
        <f>"00760060"</f>
        <v>00760060</v>
      </c>
    </row>
    <row r="199" spans="1:2" x14ac:dyDescent="0.25">
      <c r="A199" s="2">
        <v>194</v>
      </c>
      <c r="B199" s="2" t="str">
        <f>"00714833"</f>
        <v>00714833</v>
      </c>
    </row>
    <row r="200" spans="1:2" x14ac:dyDescent="0.25">
      <c r="A200" s="2">
        <v>195</v>
      </c>
      <c r="B200" s="2" t="str">
        <f>"200802001944"</f>
        <v>200802001944</v>
      </c>
    </row>
    <row r="201" spans="1:2" x14ac:dyDescent="0.25">
      <c r="A201" s="2">
        <v>196</v>
      </c>
      <c r="B201" s="2" t="str">
        <f>"00110217"</f>
        <v>00110217</v>
      </c>
    </row>
    <row r="202" spans="1:2" x14ac:dyDescent="0.25">
      <c r="A202" s="2">
        <v>197</v>
      </c>
      <c r="B202" s="2" t="str">
        <f>"201409000338"</f>
        <v>201409000338</v>
      </c>
    </row>
    <row r="203" spans="1:2" x14ac:dyDescent="0.25">
      <c r="A203" s="2">
        <v>198</v>
      </c>
      <c r="B203" s="2" t="str">
        <f>"00494739"</f>
        <v>00494739</v>
      </c>
    </row>
    <row r="204" spans="1:2" x14ac:dyDescent="0.25">
      <c r="A204" s="2">
        <v>199</v>
      </c>
      <c r="B204" s="2" t="str">
        <f>"00610538"</f>
        <v>00610538</v>
      </c>
    </row>
    <row r="205" spans="1:2" x14ac:dyDescent="0.25">
      <c r="A205" s="2">
        <v>200</v>
      </c>
      <c r="B205" s="2" t="str">
        <f>"00841503"</f>
        <v>00841503</v>
      </c>
    </row>
    <row r="206" spans="1:2" x14ac:dyDescent="0.25">
      <c r="A206" s="2">
        <v>201</v>
      </c>
      <c r="B206" s="2" t="str">
        <f>"00153617"</f>
        <v>00153617</v>
      </c>
    </row>
    <row r="207" spans="1:2" x14ac:dyDescent="0.25">
      <c r="A207" s="2">
        <v>202</v>
      </c>
      <c r="B207" s="2" t="str">
        <f>"201603000460"</f>
        <v>201603000460</v>
      </c>
    </row>
    <row r="208" spans="1:2" x14ac:dyDescent="0.25">
      <c r="A208" s="2">
        <v>203</v>
      </c>
      <c r="B208" s="2" t="str">
        <f>"201410003334"</f>
        <v>201410003334</v>
      </c>
    </row>
    <row r="209" spans="1:2" x14ac:dyDescent="0.25">
      <c r="A209" s="2">
        <v>204</v>
      </c>
      <c r="B209" s="2" t="str">
        <f>"201406000977"</f>
        <v>201406000977</v>
      </c>
    </row>
    <row r="210" spans="1:2" x14ac:dyDescent="0.25">
      <c r="A210" s="2">
        <v>205</v>
      </c>
      <c r="B210" s="2" t="str">
        <f>"201304004900"</f>
        <v>201304004900</v>
      </c>
    </row>
    <row r="211" spans="1:2" x14ac:dyDescent="0.25">
      <c r="A211" s="2">
        <v>206</v>
      </c>
      <c r="B211" s="2" t="str">
        <f>"201511040644"</f>
        <v>201511040644</v>
      </c>
    </row>
    <row r="212" spans="1:2" x14ac:dyDescent="0.25">
      <c r="A212" s="2">
        <v>207</v>
      </c>
      <c r="B212" s="2" t="str">
        <f>"00218150"</f>
        <v>00218150</v>
      </c>
    </row>
    <row r="213" spans="1:2" x14ac:dyDescent="0.25">
      <c r="A213" s="2">
        <v>208</v>
      </c>
      <c r="B213" s="2" t="str">
        <f>"201410004010"</f>
        <v>201410004010</v>
      </c>
    </row>
    <row r="214" spans="1:2" x14ac:dyDescent="0.25">
      <c r="A214" s="2">
        <v>209</v>
      </c>
      <c r="B214" s="2" t="str">
        <f>"200801003781"</f>
        <v>200801003781</v>
      </c>
    </row>
    <row r="215" spans="1:2" x14ac:dyDescent="0.25">
      <c r="A215" s="2">
        <v>210</v>
      </c>
      <c r="B215" s="2" t="str">
        <f>"00020120"</f>
        <v>00020120</v>
      </c>
    </row>
    <row r="216" spans="1:2" x14ac:dyDescent="0.25">
      <c r="A216" s="2">
        <v>211</v>
      </c>
      <c r="B216" s="2" t="str">
        <f>"00493443"</f>
        <v>00493443</v>
      </c>
    </row>
    <row r="217" spans="1:2" x14ac:dyDescent="0.25">
      <c r="A217" s="2">
        <v>212</v>
      </c>
      <c r="B217" s="2" t="str">
        <f>"00044232"</f>
        <v>00044232</v>
      </c>
    </row>
    <row r="218" spans="1:2" x14ac:dyDescent="0.25">
      <c r="A218" s="2">
        <v>213</v>
      </c>
      <c r="B218" s="2" t="str">
        <f>"201402004502"</f>
        <v>201402004502</v>
      </c>
    </row>
    <row r="219" spans="1:2" x14ac:dyDescent="0.25">
      <c r="A219" s="2">
        <v>214</v>
      </c>
      <c r="B219" s="2" t="str">
        <f>"00014274"</f>
        <v>00014274</v>
      </c>
    </row>
    <row r="220" spans="1:2" x14ac:dyDescent="0.25">
      <c r="A220" s="2">
        <v>215</v>
      </c>
      <c r="B220" s="2" t="str">
        <f>"201303000276"</f>
        <v>201303000276</v>
      </c>
    </row>
    <row r="221" spans="1:2" x14ac:dyDescent="0.25">
      <c r="A221" s="2">
        <v>216</v>
      </c>
      <c r="B221" s="2" t="str">
        <f>"201405000415"</f>
        <v>201405000415</v>
      </c>
    </row>
    <row r="222" spans="1:2" x14ac:dyDescent="0.25">
      <c r="A222" s="2">
        <v>217</v>
      </c>
      <c r="B222" s="2" t="str">
        <f>"201410002462"</f>
        <v>201410002462</v>
      </c>
    </row>
    <row r="223" spans="1:2" x14ac:dyDescent="0.25">
      <c r="A223" s="2">
        <v>218</v>
      </c>
      <c r="B223" s="2" t="str">
        <f>"201410001762"</f>
        <v>201410001762</v>
      </c>
    </row>
    <row r="224" spans="1:2" x14ac:dyDescent="0.25">
      <c r="A224" s="2">
        <v>219</v>
      </c>
      <c r="B224" s="2" t="str">
        <f>"00804487"</f>
        <v>00804487</v>
      </c>
    </row>
    <row r="225" spans="1:2" x14ac:dyDescent="0.25">
      <c r="A225" s="2">
        <v>220</v>
      </c>
      <c r="B225" s="2" t="str">
        <f>"201405000657"</f>
        <v>201405000657</v>
      </c>
    </row>
    <row r="226" spans="1:2" x14ac:dyDescent="0.25">
      <c r="A226" s="2">
        <v>221</v>
      </c>
      <c r="B226" s="2" t="str">
        <f>"200712000492"</f>
        <v>200712000492</v>
      </c>
    </row>
    <row r="227" spans="1:2" x14ac:dyDescent="0.25">
      <c r="A227" s="2">
        <v>222</v>
      </c>
      <c r="B227" s="2" t="str">
        <f>"201304000065"</f>
        <v>201304000065</v>
      </c>
    </row>
    <row r="228" spans="1:2" x14ac:dyDescent="0.25">
      <c r="A228" s="2">
        <v>223</v>
      </c>
      <c r="B228" s="2" t="str">
        <f>"00015276"</f>
        <v>00015276</v>
      </c>
    </row>
    <row r="229" spans="1:2" x14ac:dyDescent="0.25">
      <c r="A229" s="2">
        <v>224</v>
      </c>
      <c r="B229" s="2" t="str">
        <f>"201502000089"</f>
        <v>201502000089</v>
      </c>
    </row>
    <row r="230" spans="1:2" x14ac:dyDescent="0.25">
      <c r="A230" s="2">
        <v>225</v>
      </c>
      <c r="B230" s="2" t="str">
        <f>"00777583"</f>
        <v>00777583</v>
      </c>
    </row>
    <row r="231" spans="1:2" x14ac:dyDescent="0.25">
      <c r="A231" s="2">
        <v>226</v>
      </c>
      <c r="B231" s="2" t="str">
        <f>"00934274"</f>
        <v>00934274</v>
      </c>
    </row>
    <row r="232" spans="1:2" x14ac:dyDescent="0.25">
      <c r="A232" s="2">
        <v>227</v>
      </c>
      <c r="B232" s="2" t="str">
        <f>"201504002413"</f>
        <v>201504002413</v>
      </c>
    </row>
    <row r="233" spans="1:2" x14ac:dyDescent="0.25">
      <c r="A233" s="2">
        <v>228</v>
      </c>
      <c r="B233" s="2" t="str">
        <f>"201406013165"</f>
        <v>201406013165</v>
      </c>
    </row>
    <row r="234" spans="1:2" x14ac:dyDescent="0.25">
      <c r="A234" s="2">
        <v>229</v>
      </c>
      <c r="B234" s="2" t="str">
        <f>"00478947"</f>
        <v>00478947</v>
      </c>
    </row>
    <row r="235" spans="1:2" x14ac:dyDescent="0.25">
      <c r="A235" s="2">
        <v>230</v>
      </c>
      <c r="B235" s="2" t="str">
        <f>"201402009047"</f>
        <v>201402009047</v>
      </c>
    </row>
    <row r="236" spans="1:2" x14ac:dyDescent="0.25">
      <c r="A236" s="2">
        <v>231</v>
      </c>
      <c r="B236" s="2" t="str">
        <f>"201304004815"</f>
        <v>201304004815</v>
      </c>
    </row>
    <row r="237" spans="1:2" x14ac:dyDescent="0.25">
      <c r="A237" s="2">
        <v>232</v>
      </c>
      <c r="B237" s="2" t="str">
        <f>"201304005078"</f>
        <v>201304005078</v>
      </c>
    </row>
    <row r="238" spans="1:2" x14ac:dyDescent="0.25">
      <c r="A238" s="2">
        <v>233</v>
      </c>
      <c r="B238" s="2" t="str">
        <f>"201412004502"</f>
        <v>201412004502</v>
      </c>
    </row>
    <row r="239" spans="1:2" x14ac:dyDescent="0.25">
      <c r="A239" s="2">
        <v>234</v>
      </c>
      <c r="B239" s="2" t="str">
        <f>"201406019032"</f>
        <v>201406019032</v>
      </c>
    </row>
    <row r="240" spans="1:2" x14ac:dyDescent="0.25">
      <c r="A240" s="2">
        <v>235</v>
      </c>
      <c r="B240" s="2" t="str">
        <f>"201102000410"</f>
        <v>201102000410</v>
      </c>
    </row>
    <row r="241" spans="1:2" x14ac:dyDescent="0.25">
      <c r="A241" s="2">
        <v>236</v>
      </c>
      <c r="B241" s="2" t="str">
        <f>"201406003558"</f>
        <v>201406003558</v>
      </c>
    </row>
    <row r="242" spans="1:2" x14ac:dyDescent="0.25">
      <c r="A242" s="2">
        <v>237</v>
      </c>
      <c r="B242" s="2" t="str">
        <f>"00843574"</f>
        <v>00843574</v>
      </c>
    </row>
    <row r="243" spans="1:2" x14ac:dyDescent="0.25">
      <c r="A243" s="2">
        <v>238</v>
      </c>
      <c r="B243" s="2" t="str">
        <f>"00853455"</f>
        <v>00853455</v>
      </c>
    </row>
    <row r="244" spans="1:2" x14ac:dyDescent="0.25">
      <c r="A244" s="2">
        <v>239</v>
      </c>
      <c r="B244" s="2" t="str">
        <f>"201304003126"</f>
        <v>201304003126</v>
      </c>
    </row>
    <row r="245" spans="1:2" x14ac:dyDescent="0.25">
      <c r="A245" s="2">
        <v>240</v>
      </c>
      <c r="B245" s="2" t="str">
        <f>"201406003075"</f>
        <v>201406003075</v>
      </c>
    </row>
    <row r="246" spans="1:2" x14ac:dyDescent="0.25">
      <c r="A246" s="2">
        <v>241</v>
      </c>
      <c r="B246" s="2" t="str">
        <f>"00154983"</f>
        <v>00154983</v>
      </c>
    </row>
    <row r="247" spans="1:2" x14ac:dyDescent="0.25">
      <c r="A247" s="2">
        <v>242</v>
      </c>
      <c r="B247" s="2" t="str">
        <f>"00769492"</f>
        <v>00769492</v>
      </c>
    </row>
    <row r="248" spans="1:2" x14ac:dyDescent="0.25">
      <c r="A248" s="2">
        <v>243</v>
      </c>
      <c r="B248" s="2" t="str">
        <f>"00879905"</f>
        <v>00879905</v>
      </c>
    </row>
    <row r="249" spans="1:2" x14ac:dyDescent="0.25">
      <c r="A249" s="2">
        <v>244</v>
      </c>
      <c r="B249" s="2" t="str">
        <f>"00934318"</f>
        <v>00934318</v>
      </c>
    </row>
    <row r="250" spans="1:2" x14ac:dyDescent="0.25">
      <c r="A250" s="2">
        <v>245</v>
      </c>
      <c r="B250" s="2" t="str">
        <f>"00639863"</f>
        <v>00639863</v>
      </c>
    </row>
    <row r="251" spans="1:2" x14ac:dyDescent="0.25">
      <c r="A251" s="2">
        <v>246</v>
      </c>
      <c r="B251" s="2" t="str">
        <f>"201502002751"</f>
        <v>201502002751</v>
      </c>
    </row>
    <row r="252" spans="1:2" x14ac:dyDescent="0.25">
      <c r="A252" s="2">
        <v>247</v>
      </c>
      <c r="B252" s="2" t="str">
        <f>"201511042728"</f>
        <v>201511042728</v>
      </c>
    </row>
    <row r="253" spans="1:2" x14ac:dyDescent="0.25">
      <c r="A253" s="2">
        <v>248</v>
      </c>
      <c r="B253" s="2" t="str">
        <f>"201303000884"</f>
        <v>201303000884</v>
      </c>
    </row>
    <row r="254" spans="1:2" x14ac:dyDescent="0.25">
      <c r="A254" s="2">
        <v>249</v>
      </c>
      <c r="B254" s="2" t="str">
        <f>"201506003793"</f>
        <v>201506003793</v>
      </c>
    </row>
    <row r="255" spans="1:2" x14ac:dyDescent="0.25">
      <c r="A255" s="2">
        <v>250</v>
      </c>
      <c r="B255" s="2" t="str">
        <f>"00768933"</f>
        <v>00768933</v>
      </c>
    </row>
    <row r="256" spans="1:2" x14ac:dyDescent="0.25">
      <c r="A256" s="2">
        <v>251</v>
      </c>
      <c r="B256" s="2" t="str">
        <f>"201506001149"</f>
        <v>201506001149</v>
      </c>
    </row>
    <row r="257" spans="1:2" x14ac:dyDescent="0.25">
      <c r="A257" s="2">
        <v>252</v>
      </c>
      <c r="B257" s="2" t="str">
        <f>"201412005612"</f>
        <v>201412005612</v>
      </c>
    </row>
    <row r="258" spans="1:2" x14ac:dyDescent="0.25">
      <c r="A258" s="2">
        <v>253</v>
      </c>
      <c r="B258" s="2" t="str">
        <f>"00770949"</f>
        <v>00770949</v>
      </c>
    </row>
    <row r="259" spans="1:2" x14ac:dyDescent="0.25">
      <c r="A259" s="2">
        <v>254</v>
      </c>
      <c r="B259" s="2" t="str">
        <f>"00714072"</f>
        <v>00714072</v>
      </c>
    </row>
    <row r="260" spans="1:2" x14ac:dyDescent="0.25">
      <c r="A260" s="2">
        <v>255</v>
      </c>
      <c r="B260" s="2" t="str">
        <f>"201410012240"</f>
        <v>201410012240</v>
      </c>
    </row>
    <row r="261" spans="1:2" x14ac:dyDescent="0.25">
      <c r="A261" s="2">
        <v>256</v>
      </c>
      <c r="B261" s="2" t="str">
        <f>"00228462"</f>
        <v>00228462</v>
      </c>
    </row>
    <row r="262" spans="1:2" x14ac:dyDescent="0.25">
      <c r="A262" s="2">
        <v>257</v>
      </c>
      <c r="B262" s="2" t="str">
        <f>"201506000057"</f>
        <v>201506000057</v>
      </c>
    </row>
    <row r="263" spans="1:2" x14ac:dyDescent="0.25">
      <c r="A263" s="2">
        <v>258</v>
      </c>
      <c r="B263" s="2" t="str">
        <f>"201406018446"</f>
        <v>201406018446</v>
      </c>
    </row>
    <row r="264" spans="1:2" x14ac:dyDescent="0.25">
      <c r="A264" s="2">
        <v>259</v>
      </c>
      <c r="B264" s="2" t="str">
        <f>"20160703390"</f>
        <v>20160703390</v>
      </c>
    </row>
    <row r="265" spans="1:2" x14ac:dyDescent="0.25">
      <c r="A265" s="2">
        <v>260</v>
      </c>
      <c r="B265" s="2" t="str">
        <f>"201304006228"</f>
        <v>201304006228</v>
      </c>
    </row>
    <row r="266" spans="1:2" x14ac:dyDescent="0.25">
      <c r="A266" s="2">
        <v>261</v>
      </c>
      <c r="B266" s="2" t="str">
        <f>"201304004511"</f>
        <v>201304004511</v>
      </c>
    </row>
    <row r="267" spans="1:2" x14ac:dyDescent="0.25">
      <c r="A267" s="2">
        <v>262</v>
      </c>
      <c r="B267" s="2" t="str">
        <f>"00123514"</f>
        <v>00123514</v>
      </c>
    </row>
    <row r="268" spans="1:2" x14ac:dyDescent="0.25">
      <c r="A268" s="2">
        <v>263</v>
      </c>
      <c r="B268" s="2" t="str">
        <f>"201406012217"</f>
        <v>201406012217</v>
      </c>
    </row>
    <row r="269" spans="1:2" x14ac:dyDescent="0.25">
      <c r="A269" s="2">
        <v>264</v>
      </c>
      <c r="B269" s="2" t="str">
        <f>"00726281"</f>
        <v>00726281</v>
      </c>
    </row>
    <row r="270" spans="1:2" x14ac:dyDescent="0.25">
      <c r="A270" s="2">
        <v>265</v>
      </c>
      <c r="B270" s="2" t="str">
        <f>"200801002571"</f>
        <v>200801002571</v>
      </c>
    </row>
    <row r="271" spans="1:2" x14ac:dyDescent="0.25">
      <c r="A271" s="2">
        <v>266</v>
      </c>
      <c r="B271" s="2" t="str">
        <f>"00914864"</f>
        <v>00914864</v>
      </c>
    </row>
    <row r="272" spans="1:2" x14ac:dyDescent="0.25">
      <c r="A272" s="2">
        <v>267</v>
      </c>
      <c r="B272" s="2" t="str">
        <f>"00108263"</f>
        <v>00108263</v>
      </c>
    </row>
    <row r="273" spans="1:2" x14ac:dyDescent="0.25">
      <c r="A273" s="2">
        <v>268</v>
      </c>
      <c r="B273" s="2" t="str">
        <f>"00927647"</f>
        <v>00927647</v>
      </c>
    </row>
    <row r="274" spans="1:2" x14ac:dyDescent="0.25">
      <c r="A274" s="2">
        <v>269</v>
      </c>
      <c r="B274" s="2" t="str">
        <f>"201410008623"</f>
        <v>201410008623</v>
      </c>
    </row>
    <row r="275" spans="1:2" x14ac:dyDescent="0.25">
      <c r="A275" s="2">
        <v>270</v>
      </c>
      <c r="B275" s="2" t="str">
        <f>"00777505"</f>
        <v>00777505</v>
      </c>
    </row>
    <row r="276" spans="1:2" x14ac:dyDescent="0.25">
      <c r="A276" s="2">
        <v>271</v>
      </c>
      <c r="B276" s="2" t="str">
        <f>"00870243"</f>
        <v>00870243</v>
      </c>
    </row>
    <row r="277" spans="1:2" x14ac:dyDescent="0.25">
      <c r="A277" s="2">
        <v>272</v>
      </c>
      <c r="B277" s="2" t="str">
        <f>"00825825"</f>
        <v>00825825</v>
      </c>
    </row>
    <row r="278" spans="1:2" x14ac:dyDescent="0.25">
      <c r="A278" s="2">
        <v>273</v>
      </c>
      <c r="B278" s="2" t="str">
        <f>"201406018801"</f>
        <v>201406018801</v>
      </c>
    </row>
    <row r="279" spans="1:2" x14ac:dyDescent="0.25">
      <c r="A279" s="2">
        <v>274</v>
      </c>
      <c r="B279" s="2" t="str">
        <f>"00821482"</f>
        <v>00821482</v>
      </c>
    </row>
    <row r="280" spans="1:2" x14ac:dyDescent="0.25">
      <c r="A280" s="2">
        <v>275</v>
      </c>
      <c r="B280" s="2" t="str">
        <f>"201410004238"</f>
        <v>201410004238</v>
      </c>
    </row>
    <row r="281" spans="1:2" x14ac:dyDescent="0.25">
      <c r="A281" s="2">
        <v>276</v>
      </c>
      <c r="B281" s="2" t="str">
        <f>"00664433"</f>
        <v>00664433</v>
      </c>
    </row>
    <row r="282" spans="1:2" x14ac:dyDescent="0.25">
      <c r="A282" s="2">
        <v>277</v>
      </c>
      <c r="B282" s="2" t="str">
        <f>"00604216"</f>
        <v>00604216</v>
      </c>
    </row>
    <row r="283" spans="1:2" x14ac:dyDescent="0.25">
      <c r="A283" s="2">
        <v>278</v>
      </c>
      <c r="B283" s="2" t="str">
        <f>"00193991"</f>
        <v>00193991</v>
      </c>
    </row>
    <row r="284" spans="1:2" x14ac:dyDescent="0.25">
      <c r="A284" s="2">
        <v>279</v>
      </c>
      <c r="B284" s="2" t="str">
        <f>"201406013567"</f>
        <v>201406013567</v>
      </c>
    </row>
    <row r="285" spans="1:2" x14ac:dyDescent="0.25">
      <c r="A285" s="2">
        <v>280</v>
      </c>
      <c r="B285" s="2" t="str">
        <f>"00093822"</f>
        <v>00093822</v>
      </c>
    </row>
    <row r="286" spans="1:2" x14ac:dyDescent="0.25">
      <c r="A286" s="2">
        <v>281</v>
      </c>
      <c r="B286" s="2" t="str">
        <f>"00657826"</f>
        <v>00657826</v>
      </c>
    </row>
    <row r="287" spans="1:2" x14ac:dyDescent="0.25">
      <c r="A287" s="2">
        <v>282</v>
      </c>
      <c r="B287" s="2" t="str">
        <f>"201406008325"</f>
        <v>201406008325</v>
      </c>
    </row>
    <row r="288" spans="1:2" x14ac:dyDescent="0.25">
      <c r="A288" s="2">
        <v>283</v>
      </c>
      <c r="B288" s="2" t="str">
        <f>"201504004155"</f>
        <v>201504004155</v>
      </c>
    </row>
    <row r="289" spans="1:2" x14ac:dyDescent="0.25">
      <c r="A289" s="2">
        <v>284</v>
      </c>
      <c r="B289" s="2" t="str">
        <f>"201410008510"</f>
        <v>201410008510</v>
      </c>
    </row>
    <row r="290" spans="1:2" x14ac:dyDescent="0.25">
      <c r="A290" s="2">
        <v>285</v>
      </c>
      <c r="B290" s="2" t="str">
        <f>"200802003796"</f>
        <v>200802003796</v>
      </c>
    </row>
    <row r="291" spans="1:2" x14ac:dyDescent="0.25">
      <c r="A291" s="2">
        <v>286</v>
      </c>
      <c r="B291" s="2" t="str">
        <f>"200712006085"</f>
        <v>200712006085</v>
      </c>
    </row>
    <row r="292" spans="1:2" x14ac:dyDescent="0.25">
      <c r="A292" s="2">
        <v>287</v>
      </c>
      <c r="B292" s="2" t="str">
        <f>"201402002843"</f>
        <v>201402002843</v>
      </c>
    </row>
    <row r="293" spans="1:2" x14ac:dyDescent="0.25">
      <c r="A293" s="2">
        <v>288</v>
      </c>
      <c r="B293" s="2" t="str">
        <f>"00826273"</f>
        <v>00826273</v>
      </c>
    </row>
    <row r="294" spans="1:2" x14ac:dyDescent="0.25">
      <c r="A294" s="2">
        <v>289</v>
      </c>
      <c r="B294" s="2" t="str">
        <f>"00109630"</f>
        <v>00109630</v>
      </c>
    </row>
    <row r="295" spans="1:2" x14ac:dyDescent="0.25">
      <c r="A295" s="2">
        <v>290</v>
      </c>
      <c r="B295" s="2" t="str">
        <f>"00610601"</f>
        <v>00610601</v>
      </c>
    </row>
    <row r="296" spans="1:2" x14ac:dyDescent="0.25">
      <c r="A296" s="2">
        <v>291</v>
      </c>
      <c r="B296" s="2" t="str">
        <f>"00929179"</f>
        <v>00929179</v>
      </c>
    </row>
    <row r="297" spans="1:2" x14ac:dyDescent="0.25">
      <c r="A297" s="2">
        <v>292</v>
      </c>
      <c r="B297" s="2" t="str">
        <f>"00185657"</f>
        <v>00185657</v>
      </c>
    </row>
    <row r="298" spans="1:2" x14ac:dyDescent="0.25">
      <c r="A298" s="2">
        <v>293</v>
      </c>
      <c r="B298" s="2" t="str">
        <f>"201410006191"</f>
        <v>201410006191</v>
      </c>
    </row>
    <row r="299" spans="1:2" x14ac:dyDescent="0.25">
      <c r="A299" s="2">
        <v>294</v>
      </c>
      <c r="B299" s="2" t="str">
        <f>"00469054"</f>
        <v>00469054</v>
      </c>
    </row>
    <row r="300" spans="1:2" x14ac:dyDescent="0.25">
      <c r="A300" s="2">
        <v>295</v>
      </c>
      <c r="B300" s="2" t="str">
        <f>"00011769"</f>
        <v>00011769</v>
      </c>
    </row>
    <row r="301" spans="1:2" x14ac:dyDescent="0.25">
      <c r="A301" s="2">
        <v>296</v>
      </c>
      <c r="B301" s="2" t="str">
        <f>"00755849"</f>
        <v>00755849</v>
      </c>
    </row>
    <row r="302" spans="1:2" x14ac:dyDescent="0.25">
      <c r="A302" s="2">
        <v>297</v>
      </c>
      <c r="B302" s="2" t="str">
        <f>"201409001512"</f>
        <v>201409001512</v>
      </c>
    </row>
    <row r="303" spans="1:2" x14ac:dyDescent="0.25">
      <c r="A303" s="2">
        <v>298</v>
      </c>
      <c r="B303" s="2" t="str">
        <f>"20160703396"</f>
        <v>20160703396</v>
      </c>
    </row>
    <row r="304" spans="1:2" x14ac:dyDescent="0.25">
      <c r="A304" s="2">
        <v>299</v>
      </c>
      <c r="B304" s="2" t="str">
        <f>"201409005004"</f>
        <v>201409005004</v>
      </c>
    </row>
    <row r="305" spans="1:2" x14ac:dyDescent="0.25">
      <c r="A305" s="2">
        <v>300</v>
      </c>
      <c r="B305" s="2" t="str">
        <f>"201410000606"</f>
        <v>201410000606</v>
      </c>
    </row>
    <row r="306" spans="1:2" x14ac:dyDescent="0.25">
      <c r="A306" s="2">
        <v>301</v>
      </c>
      <c r="B306" s="2" t="str">
        <f>"00663021"</f>
        <v>00663021</v>
      </c>
    </row>
    <row r="307" spans="1:2" x14ac:dyDescent="0.25">
      <c r="A307" s="2">
        <v>302</v>
      </c>
      <c r="B307" s="2" t="str">
        <f>"00401894"</f>
        <v>00401894</v>
      </c>
    </row>
    <row r="308" spans="1:2" x14ac:dyDescent="0.25">
      <c r="A308" s="2">
        <v>303</v>
      </c>
      <c r="B308" s="2" t="str">
        <f>"00524788"</f>
        <v>00524788</v>
      </c>
    </row>
    <row r="309" spans="1:2" x14ac:dyDescent="0.25">
      <c r="A309" s="2">
        <v>304</v>
      </c>
      <c r="B309" s="2" t="str">
        <f>"00108035"</f>
        <v>00108035</v>
      </c>
    </row>
    <row r="310" spans="1:2" x14ac:dyDescent="0.25">
      <c r="A310" s="2">
        <v>305</v>
      </c>
      <c r="B310" s="2" t="str">
        <f>"201402000162"</f>
        <v>201402000162</v>
      </c>
    </row>
    <row r="311" spans="1:2" x14ac:dyDescent="0.25">
      <c r="A311" s="2">
        <v>306</v>
      </c>
      <c r="B311" s="2" t="str">
        <f>"201111000072"</f>
        <v>201111000072</v>
      </c>
    </row>
    <row r="312" spans="1:2" x14ac:dyDescent="0.25">
      <c r="A312" s="2">
        <v>307</v>
      </c>
      <c r="B312" s="2" t="str">
        <f>"00515155"</f>
        <v>00515155</v>
      </c>
    </row>
    <row r="313" spans="1:2" x14ac:dyDescent="0.25">
      <c r="A313" s="2">
        <v>308</v>
      </c>
      <c r="B313" s="2" t="str">
        <f>"201402005890"</f>
        <v>201402005890</v>
      </c>
    </row>
    <row r="314" spans="1:2" x14ac:dyDescent="0.25">
      <c r="A314" s="2">
        <v>309</v>
      </c>
      <c r="B314" s="2" t="str">
        <f>"201411002600"</f>
        <v>201411002600</v>
      </c>
    </row>
    <row r="315" spans="1:2" x14ac:dyDescent="0.25">
      <c r="A315" s="2">
        <v>310</v>
      </c>
      <c r="B315" s="2" t="str">
        <f>"00012558"</f>
        <v>00012558</v>
      </c>
    </row>
    <row r="316" spans="1:2" x14ac:dyDescent="0.25">
      <c r="A316" s="2">
        <v>311</v>
      </c>
      <c r="B316" s="2" t="str">
        <f>"201511010461"</f>
        <v>201511010461</v>
      </c>
    </row>
    <row r="317" spans="1:2" x14ac:dyDescent="0.25">
      <c r="A317" s="2">
        <v>312</v>
      </c>
      <c r="B317" s="2" t="str">
        <f>"201406000856"</f>
        <v>201406000856</v>
      </c>
    </row>
    <row r="318" spans="1:2" x14ac:dyDescent="0.25">
      <c r="A318" s="2">
        <v>313</v>
      </c>
      <c r="B318" s="2" t="str">
        <f>"201402001463"</f>
        <v>201402001463</v>
      </c>
    </row>
    <row r="319" spans="1:2" x14ac:dyDescent="0.25">
      <c r="A319" s="2">
        <v>314</v>
      </c>
      <c r="B319" s="2" t="str">
        <f>"200803001051"</f>
        <v>200803001051</v>
      </c>
    </row>
    <row r="320" spans="1:2" x14ac:dyDescent="0.25">
      <c r="A320" s="2">
        <v>315</v>
      </c>
      <c r="B320" s="2" t="str">
        <f>"00847601"</f>
        <v>00847601</v>
      </c>
    </row>
    <row r="321" spans="1:2" x14ac:dyDescent="0.25">
      <c r="A321" s="2">
        <v>316</v>
      </c>
      <c r="B321" s="2" t="str">
        <f>"00547069"</f>
        <v>00547069</v>
      </c>
    </row>
    <row r="322" spans="1:2" x14ac:dyDescent="0.25">
      <c r="A322" s="2">
        <v>317</v>
      </c>
      <c r="B322" s="2" t="str">
        <f>"201405001278"</f>
        <v>201405001278</v>
      </c>
    </row>
    <row r="323" spans="1:2" x14ac:dyDescent="0.25">
      <c r="A323" s="2">
        <v>318</v>
      </c>
      <c r="B323" s="2" t="str">
        <f>"00139349"</f>
        <v>00139349</v>
      </c>
    </row>
    <row r="324" spans="1:2" x14ac:dyDescent="0.25">
      <c r="A324" s="2">
        <v>319</v>
      </c>
      <c r="B324" s="2" t="str">
        <f>"00033045"</f>
        <v>00033045</v>
      </c>
    </row>
    <row r="325" spans="1:2" x14ac:dyDescent="0.25">
      <c r="A325" s="2">
        <v>320</v>
      </c>
      <c r="B325" s="2" t="str">
        <f>"00043844"</f>
        <v>00043844</v>
      </c>
    </row>
    <row r="326" spans="1:2" x14ac:dyDescent="0.25">
      <c r="A326" s="2">
        <v>321</v>
      </c>
      <c r="B326" s="2" t="str">
        <f>"201406003298"</f>
        <v>201406003298</v>
      </c>
    </row>
    <row r="327" spans="1:2" x14ac:dyDescent="0.25">
      <c r="A327" s="2">
        <v>322</v>
      </c>
      <c r="B327" s="2" t="str">
        <f>"00222084"</f>
        <v>00222084</v>
      </c>
    </row>
    <row r="328" spans="1:2" x14ac:dyDescent="0.25">
      <c r="A328" s="2">
        <v>323</v>
      </c>
      <c r="B328" s="2" t="str">
        <f>"201304001510"</f>
        <v>201304001510</v>
      </c>
    </row>
    <row r="329" spans="1:2" x14ac:dyDescent="0.25">
      <c r="A329" s="2">
        <v>324</v>
      </c>
      <c r="B329" s="2" t="str">
        <f>"201303001015"</f>
        <v>201303001015</v>
      </c>
    </row>
    <row r="330" spans="1:2" x14ac:dyDescent="0.25">
      <c r="A330" s="2">
        <v>325</v>
      </c>
      <c r="B330" s="2" t="str">
        <f>"00776890"</f>
        <v>00776890</v>
      </c>
    </row>
    <row r="331" spans="1:2" x14ac:dyDescent="0.25">
      <c r="A331" s="2">
        <v>326</v>
      </c>
      <c r="B331" s="2" t="str">
        <f>"201409001794"</f>
        <v>201409001794</v>
      </c>
    </row>
    <row r="332" spans="1:2" x14ac:dyDescent="0.25">
      <c r="A332" s="2">
        <v>327</v>
      </c>
      <c r="B332" s="2" t="str">
        <f>"201410007380"</f>
        <v>201410007380</v>
      </c>
    </row>
    <row r="333" spans="1:2" x14ac:dyDescent="0.25">
      <c r="A333" s="2">
        <v>328</v>
      </c>
      <c r="B333" s="2" t="str">
        <f>"00113931"</f>
        <v>00113931</v>
      </c>
    </row>
    <row r="334" spans="1:2" x14ac:dyDescent="0.25">
      <c r="A334" s="2">
        <v>329</v>
      </c>
      <c r="B334" s="2" t="str">
        <f>"00818957"</f>
        <v>00818957</v>
      </c>
    </row>
    <row r="335" spans="1:2" x14ac:dyDescent="0.25">
      <c r="A335" s="2">
        <v>330</v>
      </c>
      <c r="B335" s="2" t="str">
        <f>"00771697"</f>
        <v>00771697</v>
      </c>
    </row>
    <row r="336" spans="1:2" x14ac:dyDescent="0.25">
      <c r="A336" s="2">
        <v>331</v>
      </c>
      <c r="B336" s="2" t="str">
        <f>"201412001526"</f>
        <v>201412001526</v>
      </c>
    </row>
    <row r="337" spans="1:2" x14ac:dyDescent="0.25">
      <c r="A337" s="2">
        <v>332</v>
      </c>
      <c r="B337" s="2" t="str">
        <f>"00785345"</f>
        <v>00785345</v>
      </c>
    </row>
    <row r="338" spans="1:2" x14ac:dyDescent="0.25">
      <c r="A338" s="2">
        <v>333</v>
      </c>
      <c r="B338" s="2" t="str">
        <f>"201506002832"</f>
        <v>201506002832</v>
      </c>
    </row>
    <row r="339" spans="1:2" x14ac:dyDescent="0.25">
      <c r="A339" s="2">
        <v>334</v>
      </c>
      <c r="B339" s="2" t="str">
        <f>"201511015713"</f>
        <v>201511015713</v>
      </c>
    </row>
    <row r="340" spans="1:2" x14ac:dyDescent="0.25">
      <c r="A340" s="2">
        <v>335</v>
      </c>
      <c r="B340" s="2" t="str">
        <f>"00013948"</f>
        <v>00013948</v>
      </c>
    </row>
    <row r="341" spans="1:2" x14ac:dyDescent="0.25">
      <c r="A341" s="2">
        <v>336</v>
      </c>
      <c r="B341" s="2" t="str">
        <f>"00157069"</f>
        <v>00157069</v>
      </c>
    </row>
    <row r="342" spans="1:2" x14ac:dyDescent="0.25">
      <c r="A342" s="2">
        <v>337</v>
      </c>
      <c r="B342" s="2" t="str">
        <f>"00020277"</f>
        <v>00020277</v>
      </c>
    </row>
    <row r="343" spans="1:2" x14ac:dyDescent="0.25">
      <c r="A343" s="2">
        <v>338</v>
      </c>
      <c r="B343" s="2" t="str">
        <f>"201304003037"</f>
        <v>201304003037</v>
      </c>
    </row>
    <row r="344" spans="1:2" x14ac:dyDescent="0.25">
      <c r="A344" s="2">
        <v>339</v>
      </c>
      <c r="B344" s="2" t="str">
        <f>"200801004588"</f>
        <v>200801004588</v>
      </c>
    </row>
    <row r="345" spans="1:2" x14ac:dyDescent="0.25">
      <c r="A345" s="2">
        <v>340</v>
      </c>
      <c r="B345" s="2" t="str">
        <f>"201406013526"</f>
        <v>201406013526</v>
      </c>
    </row>
    <row r="346" spans="1:2" x14ac:dyDescent="0.25">
      <c r="A346" s="2">
        <v>341</v>
      </c>
      <c r="B346" s="2" t="str">
        <f>"201303000616"</f>
        <v>201303000616</v>
      </c>
    </row>
    <row r="347" spans="1:2" x14ac:dyDescent="0.25">
      <c r="A347" s="2">
        <v>342</v>
      </c>
      <c r="B347" s="2" t="str">
        <f>"201409000834"</f>
        <v>201409000834</v>
      </c>
    </row>
    <row r="348" spans="1:2" x14ac:dyDescent="0.25">
      <c r="A348" s="2">
        <v>343</v>
      </c>
      <c r="B348" s="2" t="str">
        <f>"201406013543"</f>
        <v>201406013543</v>
      </c>
    </row>
    <row r="349" spans="1:2" x14ac:dyDescent="0.25">
      <c r="A349" s="2">
        <v>344</v>
      </c>
      <c r="B349" s="2" t="str">
        <f>"200801007533"</f>
        <v>200801007533</v>
      </c>
    </row>
    <row r="350" spans="1:2" x14ac:dyDescent="0.25">
      <c r="A350" s="2">
        <v>345</v>
      </c>
      <c r="B350" s="2" t="str">
        <f>"200806000004"</f>
        <v>200806000004</v>
      </c>
    </row>
    <row r="351" spans="1:2" x14ac:dyDescent="0.25">
      <c r="A351" s="2">
        <v>346</v>
      </c>
      <c r="B351" s="2" t="str">
        <f>"200910000503"</f>
        <v>200910000503</v>
      </c>
    </row>
    <row r="352" spans="1:2" x14ac:dyDescent="0.25">
      <c r="A352" s="2">
        <v>347</v>
      </c>
      <c r="B352" s="2" t="str">
        <f>"201410000713"</f>
        <v>201410000713</v>
      </c>
    </row>
    <row r="353" spans="1:2" x14ac:dyDescent="0.25">
      <c r="A353" s="2">
        <v>348</v>
      </c>
      <c r="B353" s="2" t="str">
        <f>"201410007759"</f>
        <v>201410007759</v>
      </c>
    </row>
    <row r="354" spans="1:2" x14ac:dyDescent="0.25">
      <c r="A354" s="2">
        <v>349</v>
      </c>
      <c r="B354" s="2" t="str">
        <f>"201506000530"</f>
        <v>201506000530</v>
      </c>
    </row>
    <row r="355" spans="1:2" x14ac:dyDescent="0.25">
      <c r="A355" s="2">
        <v>350</v>
      </c>
      <c r="B355" s="2" t="str">
        <f>"00142895"</f>
        <v>00142895</v>
      </c>
    </row>
    <row r="356" spans="1:2" x14ac:dyDescent="0.25">
      <c r="A356" s="2">
        <v>351</v>
      </c>
      <c r="B356" s="2" t="str">
        <f>"201402004642"</f>
        <v>201402004642</v>
      </c>
    </row>
    <row r="357" spans="1:2" x14ac:dyDescent="0.25">
      <c r="A357" s="2">
        <v>352</v>
      </c>
      <c r="B357" s="2" t="str">
        <f>"201405002288"</f>
        <v>201405002288</v>
      </c>
    </row>
    <row r="358" spans="1:2" x14ac:dyDescent="0.25">
      <c r="A358" s="2">
        <v>353</v>
      </c>
      <c r="B358" s="2" t="str">
        <f>"00761382"</f>
        <v>00761382</v>
      </c>
    </row>
    <row r="359" spans="1:2" x14ac:dyDescent="0.25">
      <c r="A359" s="2">
        <v>354</v>
      </c>
      <c r="B359" s="2" t="str">
        <f>"201412002084"</f>
        <v>201412002084</v>
      </c>
    </row>
    <row r="360" spans="1:2" x14ac:dyDescent="0.25">
      <c r="A360" s="2">
        <v>355</v>
      </c>
      <c r="B360" s="2" t="str">
        <f>"00125849"</f>
        <v>00125849</v>
      </c>
    </row>
    <row r="361" spans="1:2" x14ac:dyDescent="0.25">
      <c r="A361" s="2">
        <v>356</v>
      </c>
      <c r="B361" s="2" t="str">
        <f>"00499065"</f>
        <v>00499065</v>
      </c>
    </row>
    <row r="362" spans="1:2" x14ac:dyDescent="0.25">
      <c r="A362" s="2">
        <v>357</v>
      </c>
      <c r="B362" s="2" t="str">
        <f>"00599591"</f>
        <v>00599591</v>
      </c>
    </row>
    <row r="363" spans="1:2" x14ac:dyDescent="0.25">
      <c r="A363" s="2">
        <v>358</v>
      </c>
      <c r="B363" s="2" t="str">
        <f>"00928018"</f>
        <v>00928018</v>
      </c>
    </row>
    <row r="364" spans="1:2" x14ac:dyDescent="0.25">
      <c r="A364" s="2">
        <v>359</v>
      </c>
      <c r="B364" s="2" t="str">
        <f>"00797060"</f>
        <v>00797060</v>
      </c>
    </row>
    <row r="365" spans="1:2" x14ac:dyDescent="0.25">
      <c r="A365" s="2">
        <v>360</v>
      </c>
      <c r="B365" s="2" t="str">
        <f>"201303000591"</f>
        <v>201303000591</v>
      </c>
    </row>
    <row r="366" spans="1:2" x14ac:dyDescent="0.25">
      <c r="A366" s="2">
        <v>361</v>
      </c>
      <c r="B366" s="2" t="str">
        <f>"201410012098"</f>
        <v>201410012098</v>
      </c>
    </row>
    <row r="367" spans="1:2" x14ac:dyDescent="0.25">
      <c r="A367" s="2">
        <v>362</v>
      </c>
      <c r="B367" s="2" t="str">
        <f>"00832233"</f>
        <v>00832233</v>
      </c>
    </row>
    <row r="368" spans="1:2" x14ac:dyDescent="0.25">
      <c r="A368" s="2">
        <v>363</v>
      </c>
      <c r="B368" s="2" t="str">
        <f>"201406013220"</f>
        <v>201406013220</v>
      </c>
    </row>
    <row r="369" spans="1:2" x14ac:dyDescent="0.25">
      <c r="A369" s="2">
        <v>364</v>
      </c>
      <c r="B369" s="2" t="str">
        <f>"201304004851"</f>
        <v>201304004851</v>
      </c>
    </row>
    <row r="370" spans="1:2" x14ac:dyDescent="0.25">
      <c r="A370" s="2">
        <v>365</v>
      </c>
      <c r="B370" s="2" t="str">
        <f>"201406011772"</f>
        <v>201406011772</v>
      </c>
    </row>
    <row r="371" spans="1:2" x14ac:dyDescent="0.25">
      <c r="A371" s="2">
        <v>366</v>
      </c>
      <c r="B371" s="2" t="str">
        <f>"201304002733"</f>
        <v>201304002733</v>
      </c>
    </row>
    <row r="372" spans="1:2" x14ac:dyDescent="0.25">
      <c r="A372" s="2">
        <v>367</v>
      </c>
      <c r="B372" s="2" t="str">
        <f>"201401001942"</f>
        <v>201401001942</v>
      </c>
    </row>
    <row r="373" spans="1:2" x14ac:dyDescent="0.25">
      <c r="A373" s="2">
        <v>368</v>
      </c>
      <c r="B373" s="2" t="str">
        <f>"200812000113"</f>
        <v>200812000113</v>
      </c>
    </row>
    <row r="374" spans="1:2" x14ac:dyDescent="0.25">
      <c r="A374" s="2">
        <v>369</v>
      </c>
      <c r="B374" s="2" t="str">
        <f>"201304000306"</f>
        <v>201304000306</v>
      </c>
    </row>
    <row r="375" spans="1:2" x14ac:dyDescent="0.25">
      <c r="A375" s="2">
        <v>370</v>
      </c>
      <c r="B375" s="2" t="str">
        <f>"201406012180"</f>
        <v>201406012180</v>
      </c>
    </row>
    <row r="376" spans="1:2" x14ac:dyDescent="0.25">
      <c r="A376" s="2">
        <v>371</v>
      </c>
      <c r="B376" s="2" t="str">
        <f>"00822835"</f>
        <v>00822835</v>
      </c>
    </row>
    <row r="377" spans="1:2" x14ac:dyDescent="0.25">
      <c r="A377" s="2">
        <v>372</v>
      </c>
      <c r="B377" s="2" t="str">
        <f>"201402000085"</f>
        <v>201402000085</v>
      </c>
    </row>
    <row r="378" spans="1:2" x14ac:dyDescent="0.25">
      <c r="A378" s="2">
        <v>373</v>
      </c>
      <c r="B378" s="2" t="str">
        <f>"00464501"</f>
        <v>00464501</v>
      </c>
    </row>
    <row r="379" spans="1:2" x14ac:dyDescent="0.25">
      <c r="A379" s="2">
        <v>374</v>
      </c>
      <c r="B379" s="2" t="str">
        <f>"00783442"</f>
        <v>00783442</v>
      </c>
    </row>
    <row r="380" spans="1:2" x14ac:dyDescent="0.25">
      <c r="A380" s="2">
        <v>375</v>
      </c>
      <c r="B380" s="2" t="str">
        <f>"201402006281"</f>
        <v>201402006281</v>
      </c>
    </row>
    <row r="381" spans="1:2" x14ac:dyDescent="0.25">
      <c r="A381" s="2">
        <v>376</v>
      </c>
      <c r="B381" s="2" t="str">
        <f>"200802011472"</f>
        <v>200802011472</v>
      </c>
    </row>
    <row r="382" spans="1:2" x14ac:dyDescent="0.25">
      <c r="A382" s="2">
        <v>377</v>
      </c>
      <c r="B382" s="2" t="str">
        <f>"00302415"</f>
        <v>00302415</v>
      </c>
    </row>
    <row r="383" spans="1:2" x14ac:dyDescent="0.25">
      <c r="A383" s="2">
        <v>378</v>
      </c>
      <c r="B383" s="2" t="str">
        <f>"00464065"</f>
        <v>00464065</v>
      </c>
    </row>
    <row r="384" spans="1:2" x14ac:dyDescent="0.25">
      <c r="A384" s="2">
        <v>379</v>
      </c>
      <c r="B384" s="2" t="str">
        <f>"00126906"</f>
        <v>00126906</v>
      </c>
    </row>
    <row r="385" spans="1:2" x14ac:dyDescent="0.25">
      <c r="A385" s="2">
        <v>380</v>
      </c>
      <c r="B385" s="2" t="str">
        <f>"00934124"</f>
        <v>00934124</v>
      </c>
    </row>
    <row r="386" spans="1:2" x14ac:dyDescent="0.25">
      <c r="A386" s="2">
        <v>381</v>
      </c>
      <c r="B386" s="2" t="str">
        <f>"200805000107"</f>
        <v>200805000107</v>
      </c>
    </row>
    <row r="387" spans="1:2" x14ac:dyDescent="0.25">
      <c r="A387" s="2">
        <v>382</v>
      </c>
      <c r="B387" s="2" t="str">
        <f>"201410003773"</f>
        <v>201410003773</v>
      </c>
    </row>
    <row r="388" spans="1:2" x14ac:dyDescent="0.25">
      <c r="A388" s="2">
        <v>383</v>
      </c>
      <c r="B388" s="2" t="str">
        <f>"201405001524"</f>
        <v>201405001524</v>
      </c>
    </row>
    <row r="389" spans="1:2" x14ac:dyDescent="0.25">
      <c r="A389" s="2">
        <v>384</v>
      </c>
      <c r="B389" s="2" t="str">
        <f>"00431231"</f>
        <v>00431231</v>
      </c>
    </row>
    <row r="390" spans="1:2" x14ac:dyDescent="0.25">
      <c r="A390" s="2">
        <v>385</v>
      </c>
      <c r="B390" s="2" t="str">
        <f>"201405000087"</f>
        <v>201405000087</v>
      </c>
    </row>
    <row r="391" spans="1:2" x14ac:dyDescent="0.25">
      <c r="A391" s="2">
        <v>386</v>
      </c>
      <c r="B391" s="2" t="str">
        <f>"00459276"</f>
        <v>00459276</v>
      </c>
    </row>
    <row r="392" spans="1:2" x14ac:dyDescent="0.25">
      <c r="A392" s="2">
        <v>387</v>
      </c>
      <c r="B392" s="2" t="str">
        <f>"00077697"</f>
        <v>00077697</v>
      </c>
    </row>
    <row r="393" spans="1:2" x14ac:dyDescent="0.25">
      <c r="A393" s="2">
        <v>388</v>
      </c>
      <c r="B393" s="2" t="str">
        <f>"00616582"</f>
        <v>00616582</v>
      </c>
    </row>
    <row r="394" spans="1:2" x14ac:dyDescent="0.25">
      <c r="A394" s="2">
        <v>389</v>
      </c>
      <c r="B394" s="2" t="str">
        <f>"00199730"</f>
        <v>00199730</v>
      </c>
    </row>
    <row r="395" spans="1:2" x14ac:dyDescent="0.25">
      <c r="A395" s="2">
        <v>390</v>
      </c>
      <c r="B395" s="2" t="str">
        <f>"00927294"</f>
        <v>00927294</v>
      </c>
    </row>
    <row r="396" spans="1:2" x14ac:dyDescent="0.25">
      <c r="A396" s="2">
        <v>391</v>
      </c>
      <c r="B396" s="2" t="str">
        <f>"00110940"</f>
        <v>00110940</v>
      </c>
    </row>
    <row r="397" spans="1:2" x14ac:dyDescent="0.25">
      <c r="A397" s="2">
        <v>392</v>
      </c>
      <c r="B397" s="2" t="str">
        <f>"201410012115"</f>
        <v>201410012115</v>
      </c>
    </row>
    <row r="398" spans="1:2" x14ac:dyDescent="0.25">
      <c r="A398" s="2">
        <v>393</v>
      </c>
      <c r="B398" s="2" t="str">
        <f>"00836332"</f>
        <v>00836332</v>
      </c>
    </row>
    <row r="399" spans="1:2" x14ac:dyDescent="0.25">
      <c r="A399" s="2">
        <v>394</v>
      </c>
      <c r="B399" s="2" t="str">
        <f>"201410003302"</f>
        <v>201410003302</v>
      </c>
    </row>
    <row r="400" spans="1:2" x14ac:dyDescent="0.25">
      <c r="A400" s="2">
        <v>395</v>
      </c>
      <c r="B400" s="2" t="str">
        <f>"00073491"</f>
        <v>00073491</v>
      </c>
    </row>
    <row r="401" spans="1:2" x14ac:dyDescent="0.25">
      <c r="A401" s="2">
        <v>396</v>
      </c>
      <c r="B401" s="2" t="str">
        <f>"00012791"</f>
        <v>00012791</v>
      </c>
    </row>
    <row r="402" spans="1:2" x14ac:dyDescent="0.25">
      <c r="A402" s="2">
        <v>397</v>
      </c>
      <c r="B402" s="2" t="str">
        <f>"201410011567"</f>
        <v>201410011567</v>
      </c>
    </row>
    <row r="403" spans="1:2" x14ac:dyDescent="0.25">
      <c r="A403" s="2">
        <v>398</v>
      </c>
      <c r="B403" s="2" t="str">
        <f>"00820147"</f>
        <v>00820147</v>
      </c>
    </row>
    <row r="404" spans="1:2" x14ac:dyDescent="0.25">
      <c r="A404" s="2">
        <v>399</v>
      </c>
      <c r="B404" s="2" t="str">
        <f>"00888087"</f>
        <v>00888087</v>
      </c>
    </row>
    <row r="405" spans="1:2" x14ac:dyDescent="0.25">
      <c r="A405" s="2">
        <v>400</v>
      </c>
      <c r="B405" s="2" t="str">
        <f>"00495536"</f>
        <v>00495536</v>
      </c>
    </row>
    <row r="406" spans="1:2" x14ac:dyDescent="0.25">
      <c r="A406" s="2">
        <v>401</v>
      </c>
      <c r="B406" s="2" t="str">
        <f>"201410009992"</f>
        <v>201410009992</v>
      </c>
    </row>
    <row r="407" spans="1:2" x14ac:dyDescent="0.25">
      <c r="A407" s="2">
        <v>402</v>
      </c>
      <c r="B407" s="2" t="str">
        <f>"00012569"</f>
        <v>00012569</v>
      </c>
    </row>
    <row r="408" spans="1:2" x14ac:dyDescent="0.25">
      <c r="A408" s="2">
        <v>403</v>
      </c>
      <c r="B408" s="2" t="str">
        <f>"201601000758"</f>
        <v>201601000758</v>
      </c>
    </row>
    <row r="409" spans="1:2" x14ac:dyDescent="0.25">
      <c r="A409" s="2">
        <v>404</v>
      </c>
      <c r="B409" s="2" t="str">
        <f>"201402009031"</f>
        <v>201402009031</v>
      </c>
    </row>
    <row r="410" spans="1:2" x14ac:dyDescent="0.25">
      <c r="A410" s="2">
        <v>405</v>
      </c>
      <c r="B410" s="2" t="str">
        <f>"201410004684"</f>
        <v>201410004684</v>
      </c>
    </row>
    <row r="411" spans="1:2" x14ac:dyDescent="0.25">
      <c r="A411" s="2">
        <v>406</v>
      </c>
      <c r="B411" s="2" t="str">
        <f>"201409001430"</f>
        <v>201409001430</v>
      </c>
    </row>
    <row r="412" spans="1:2" x14ac:dyDescent="0.25">
      <c r="A412" s="2">
        <v>407</v>
      </c>
      <c r="B412" s="2" t="str">
        <f>"201405000207"</f>
        <v>201405000207</v>
      </c>
    </row>
    <row r="413" spans="1:2" x14ac:dyDescent="0.25">
      <c r="A413" s="2">
        <v>408</v>
      </c>
      <c r="B413" s="2" t="str">
        <f>"00010592"</f>
        <v>00010592</v>
      </c>
    </row>
    <row r="414" spans="1:2" x14ac:dyDescent="0.25">
      <c r="A414" s="2">
        <v>409</v>
      </c>
      <c r="B414" s="2" t="str">
        <f>"00222920"</f>
        <v>00222920</v>
      </c>
    </row>
    <row r="415" spans="1:2" x14ac:dyDescent="0.25">
      <c r="A415" s="2">
        <v>410</v>
      </c>
      <c r="B415" s="2" t="str">
        <f>"200801008698"</f>
        <v>200801008698</v>
      </c>
    </row>
    <row r="416" spans="1:2" x14ac:dyDescent="0.25">
      <c r="A416" s="2">
        <v>411</v>
      </c>
      <c r="B416" s="2" t="str">
        <f>"00224906"</f>
        <v>00224906</v>
      </c>
    </row>
    <row r="417" spans="1:2" x14ac:dyDescent="0.25">
      <c r="A417" s="2">
        <v>412</v>
      </c>
      <c r="B417" s="2" t="str">
        <f>"200802001553"</f>
        <v>200802001553</v>
      </c>
    </row>
    <row r="418" spans="1:2" x14ac:dyDescent="0.25">
      <c r="A418" s="2">
        <v>413</v>
      </c>
      <c r="B418" s="2" t="str">
        <f>"201402007495"</f>
        <v>201402007495</v>
      </c>
    </row>
    <row r="419" spans="1:2" x14ac:dyDescent="0.25">
      <c r="A419" s="2">
        <v>414</v>
      </c>
      <c r="B419" s="2" t="str">
        <f>"00238652"</f>
        <v>00238652</v>
      </c>
    </row>
    <row r="420" spans="1:2" x14ac:dyDescent="0.25">
      <c r="A420" s="2">
        <v>415</v>
      </c>
      <c r="B420" s="2" t="str">
        <f>"200801006221"</f>
        <v>200801006221</v>
      </c>
    </row>
    <row r="421" spans="1:2" x14ac:dyDescent="0.25">
      <c r="A421" s="2">
        <v>416</v>
      </c>
      <c r="B421" s="2" t="str">
        <f>"201411000560"</f>
        <v>201411000560</v>
      </c>
    </row>
    <row r="422" spans="1:2" x14ac:dyDescent="0.25">
      <c r="A422" s="2">
        <v>417</v>
      </c>
      <c r="B422" s="2" t="str">
        <f>"00822571"</f>
        <v>00822571</v>
      </c>
    </row>
    <row r="423" spans="1:2" x14ac:dyDescent="0.25">
      <c r="A423" s="2">
        <v>418</v>
      </c>
      <c r="B423" s="2" t="str">
        <f>"00002014"</f>
        <v>00002014</v>
      </c>
    </row>
    <row r="424" spans="1:2" x14ac:dyDescent="0.25">
      <c r="A424" s="2">
        <v>419</v>
      </c>
      <c r="B424" s="2" t="str">
        <f>"00890461"</f>
        <v>00890461</v>
      </c>
    </row>
    <row r="425" spans="1:2" x14ac:dyDescent="0.25">
      <c r="A425" s="2">
        <v>420</v>
      </c>
      <c r="B425" s="2" t="str">
        <f>"00679180"</f>
        <v>00679180</v>
      </c>
    </row>
    <row r="426" spans="1:2" x14ac:dyDescent="0.25">
      <c r="A426" s="2">
        <v>421</v>
      </c>
      <c r="B426" s="2" t="str">
        <f>"201304005991"</f>
        <v>201304005991</v>
      </c>
    </row>
    <row r="427" spans="1:2" x14ac:dyDescent="0.25">
      <c r="A427" s="2">
        <v>422</v>
      </c>
      <c r="B427" s="2" t="str">
        <f>"00082952"</f>
        <v>00082952</v>
      </c>
    </row>
    <row r="428" spans="1:2" x14ac:dyDescent="0.25">
      <c r="A428" s="2">
        <v>423</v>
      </c>
      <c r="B428" s="2" t="str">
        <f>"201412004530"</f>
        <v>201412004530</v>
      </c>
    </row>
    <row r="429" spans="1:2" x14ac:dyDescent="0.25">
      <c r="A429" s="2">
        <v>424</v>
      </c>
      <c r="B429" s="2" t="str">
        <f>"00927187"</f>
        <v>00927187</v>
      </c>
    </row>
    <row r="430" spans="1:2" x14ac:dyDescent="0.25">
      <c r="A430" s="2">
        <v>425</v>
      </c>
      <c r="B430" s="2" t="str">
        <f>"201406011729"</f>
        <v>201406011729</v>
      </c>
    </row>
    <row r="431" spans="1:2" x14ac:dyDescent="0.25">
      <c r="A431" s="2">
        <v>426</v>
      </c>
      <c r="B431" s="2" t="str">
        <f>"00160056"</f>
        <v>00160056</v>
      </c>
    </row>
    <row r="432" spans="1:2" x14ac:dyDescent="0.25">
      <c r="A432" s="2">
        <v>427</v>
      </c>
      <c r="B432" s="2" t="str">
        <f>"00201873"</f>
        <v>00201873</v>
      </c>
    </row>
    <row r="433" spans="1:2" x14ac:dyDescent="0.25">
      <c r="A433" s="2">
        <v>428</v>
      </c>
      <c r="B433" s="2" t="str">
        <f>"00456830"</f>
        <v>00456830</v>
      </c>
    </row>
    <row r="434" spans="1:2" x14ac:dyDescent="0.25">
      <c r="A434" s="2">
        <v>429</v>
      </c>
      <c r="B434" s="2" t="str">
        <f>"201506000087"</f>
        <v>201506000087</v>
      </c>
    </row>
    <row r="435" spans="1:2" x14ac:dyDescent="0.25">
      <c r="A435" s="2">
        <v>430</v>
      </c>
      <c r="B435" s="2" t="str">
        <f>"00765735"</f>
        <v>00765735</v>
      </c>
    </row>
    <row r="436" spans="1:2" x14ac:dyDescent="0.25">
      <c r="A436" s="2">
        <v>431</v>
      </c>
      <c r="B436" s="2" t="str">
        <f>"00480843"</f>
        <v>00480843</v>
      </c>
    </row>
    <row r="437" spans="1:2" x14ac:dyDescent="0.25">
      <c r="A437" s="2">
        <v>432</v>
      </c>
      <c r="B437" s="2" t="str">
        <f>"00758852"</f>
        <v>00758852</v>
      </c>
    </row>
    <row r="438" spans="1:2" x14ac:dyDescent="0.25">
      <c r="A438" s="2">
        <v>433</v>
      </c>
      <c r="B438" s="2" t="str">
        <f>"00565161"</f>
        <v>00565161</v>
      </c>
    </row>
    <row r="439" spans="1:2" x14ac:dyDescent="0.25">
      <c r="A439" s="2">
        <v>434</v>
      </c>
      <c r="B439" s="2" t="str">
        <f>"201506001146"</f>
        <v>201506001146</v>
      </c>
    </row>
    <row r="440" spans="1:2" x14ac:dyDescent="0.25">
      <c r="A440" s="2">
        <v>435</v>
      </c>
      <c r="B440" s="2" t="str">
        <f>"201406002541"</f>
        <v>201406002541</v>
      </c>
    </row>
    <row r="441" spans="1:2" x14ac:dyDescent="0.25">
      <c r="A441" s="2">
        <v>436</v>
      </c>
      <c r="B441" s="2" t="str">
        <f>"00880241"</f>
        <v>00880241</v>
      </c>
    </row>
    <row r="442" spans="1:2" x14ac:dyDescent="0.25">
      <c r="A442" s="2">
        <v>437</v>
      </c>
      <c r="B442" s="2" t="str">
        <f>"00874980"</f>
        <v>00874980</v>
      </c>
    </row>
    <row r="443" spans="1:2" x14ac:dyDescent="0.25">
      <c r="A443" s="2">
        <v>438</v>
      </c>
      <c r="B443" s="2" t="str">
        <f>"00315251"</f>
        <v>00315251</v>
      </c>
    </row>
    <row r="444" spans="1:2" x14ac:dyDescent="0.25">
      <c r="A444" s="2">
        <v>439</v>
      </c>
      <c r="B444" s="2" t="str">
        <f>"200809000497"</f>
        <v>200809000497</v>
      </c>
    </row>
    <row r="445" spans="1:2" x14ac:dyDescent="0.25">
      <c r="A445" s="2">
        <v>440</v>
      </c>
      <c r="B445" s="2" t="str">
        <f>"00548906"</f>
        <v>00548906</v>
      </c>
    </row>
    <row r="446" spans="1:2" x14ac:dyDescent="0.25">
      <c r="A446" s="2">
        <v>441</v>
      </c>
      <c r="B446" s="2" t="str">
        <f>"201406011341"</f>
        <v>201406011341</v>
      </c>
    </row>
    <row r="447" spans="1:2" x14ac:dyDescent="0.25">
      <c r="A447" s="2">
        <v>442</v>
      </c>
      <c r="B447" s="2" t="str">
        <f>"00200415"</f>
        <v>00200415</v>
      </c>
    </row>
    <row r="448" spans="1:2" x14ac:dyDescent="0.25">
      <c r="A448" s="2">
        <v>443</v>
      </c>
      <c r="B448" s="2" t="str">
        <f>"200802008732"</f>
        <v>200802008732</v>
      </c>
    </row>
    <row r="449" spans="1:2" x14ac:dyDescent="0.25">
      <c r="A449" s="2">
        <v>444</v>
      </c>
      <c r="B449" s="2" t="str">
        <f>"00200996"</f>
        <v>00200996</v>
      </c>
    </row>
    <row r="450" spans="1:2" x14ac:dyDescent="0.25">
      <c r="A450" s="2">
        <v>445</v>
      </c>
      <c r="B450" s="2" t="str">
        <f>"00542980"</f>
        <v>00542980</v>
      </c>
    </row>
    <row r="451" spans="1:2" x14ac:dyDescent="0.25">
      <c r="A451" s="2">
        <v>446</v>
      </c>
      <c r="B451" s="2" t="str">
        <f>"200712005483"</f>
        <v>200712005483</v>
      </c>
    </row>
    <row r="452" spans="1:2" x14ac:dyDescent="0.25">
      <c r="A452" s="2">
        <v>447</v>
      </c>
      <c r="B452" s="2" t="str">
        <f>"201405000792"</f>
        <v>201405000792</v>
      </c>
    </row>
    <row r="453" spans="1:2" x14ac:dyDescent="0.25">
      <c r="A453" s="2">
        <v>448</v>
      </c>
      <c r="B453" s="2" t="str">
        <f>"201303000215"</f>
        <v>201303000215</v>
      </c>
    </row>
    <row r="454" spans="1:2" x14ac:dyDescent="0.25">
      <c r="A454" s="2">
        <v>449</v>
      </c>
      <c r="B454" s="2" t="str">
        <f>"201406001092"</f>
        <v>201406001092</v>
      </c>
    </row>
    <row r="455" spans="1:2" x14ac:dyDescent="0.25">
      <c r="A455" s="2">
        <v>450</v>
      </c>
      <c r="B455" s="2" t="str">
        <f>"00772352"</f>
        <v>00772352</v>
      </c>
    </row>
    <row r="456" spans="1:2" x14ac:dyDescent="0.25">
      <c r="A456" s="2">
        <v>451</v>
      </c>
      <c r="B456" s="2" t="str">
        <f>"00626852"</f>
        <v>00626852</v>
      </c>
    </row>
    <row r="457" spans="1:2" x14ac:dyDescent="0.25">
      <c r="A457" s="2">
        <v>452</v>
      </c>
      <c r="B457" s="2" t="str">
        <f>"00927856"</f>
        <v>00927856</v>
      </c>
    </row>
    <row r="458" spans="1:2" x14ac:dyDescent="0.25">
      <c r="A458" s="2">
        <v>453</v>
      </c>
      <c r="B458" s="2" t="str">
        <f>"00208775"</f>
        <v>00208775</v>
      </c>
    </row>
    <row r="459" spans="1:2" x14ac:dyDescent="0.25">
      <c r="A459" s="2">
        <v>454</v>
      </c>
      <c r="B459" s="2" t="str">
        <f>"00722564"</f>
        <v>00722564</v>
      </c>
    </row>
    <row r="460" spans="1:2" x14ac:dyDescent="0.25">
      <c r="A460" s="2">
        <v>455</v>
      </c>
      <c r="B460" s="2" t="str">
        <f>"201511018709"</f>
        <v>201511018709</v>
      </c>
    </row>
    <row r="461" spans="1:2" x14ac:dyDescent="0.25">
      <c r="A461" s="2">
        <v>456</v>
      </c>
      <c r="B461" s="2" t="str">
        <f>"00483596"</f>
        <v>00483596</v>
      </c>
    </row>
    <row r="462" spans="1:2" x14ac:dyDescent="0.25">
      <c r="A462" s="2">
        <v>457</v>
      </c>
      <c r="B462" s="2" t="str">
        <f>"201304001679"</f>
        <v>201304001679</v>
      </c>
    </row>
    <row r="463" spans="1:2" x14ac:dyDescent="0.25">
      <c r="A463" s="2">
        <v>458</v>
      </c>
      <c r="B463" s="2" t="str">
        <f>"00851943"</f>
        <v>00851943</v>
      </c>
    </row>
    <row r="464" spans="1:2" x14ac:dyDescent="0.25">
      <c r="A464" s="2">
        <v>459</v>
      </c>
      <c r="B464" s="2" t="str">
        <f>"201303000788"</f>
        <v>201303000788</v>
      </c>
    </row>
    <row r="465" spans="1:2" x14ac:dyDescent="0.25">
      <c r="A465" s="2">
        <v>460</v>
      </c>
      <c r="B465" s="2" t="str">
        <f>"00237080"</f>
        <v>00237080</v>
      </c>
    </row>
    <row r="466" spans="1:2" x14ac:dyDescent="0.25">
      <c r="A466" s="2">
        <v>461</v>
      </c>
      <c r="B466" s="2" t="str">
        <f>"00792689"</f>
        <v>00792689</v>
      </c>
    </row>
    <row r="467" spans="1:2" x14ac:dyDescent="0.25">
      <c r="A467" s="2">
        <v>462</v>
      </c>
      <c r="B467" s="2" t="str">
        <f>"00770284"</f>
        <v>00770284</v>
      </c>
    </row>
    <row r="468" spans="1:2" x14ac:dyDescent="0.25">
      <c r="A468" s="2">
        <v>463</v>
      </c>
      <c r="B468" s="2" t="str">
        <f>"201304001561"</f>
        <v>201304001561</v>
      </c>
    </row>
    <row r="469" spans="1:2" x14ac:dyDescent="0.25">
      <c r="A469" s="2">
        <v>464</v>
      </c>
      <c r="B469" s="2" t="str">
        <f>"201410006721"</f>
        <v>201410006721</v>
      </c>
    </row>
    <row r="470" spans="1:2" x14ac:dyDescent="0.25">
      <c r="A470" s="2">
        <v>465</v>
      </c>
      <c r="B470" s="2" t="str">
        <f>"00721139"</f>
        <v>00721139</v>
      </c>
    </row>
    <row r="471" spans="1:2" x14ac:dyDescent="0.25">
      <c r="A471" s="2">
        <v>466</v>
      </c>
      <c r="B471" s="2" t="str">
        <f>"201406008075"</f>
        <v>201406008075</v>
      </c>
    </row>
    <row r="472" spans="1:2" x14ac:dyDescent="0.25">
      <c r="A472" s="2">
        <v>467</v>
      </c>
      <c r="B472" s="2" t="str">
        <f>"200801004582"</f>
        <v>200801004582</v>
      </c>
    </row>
    <row r="473" spans="1:2" x14ac:dyDescent="0.25">
      <c r="A473" s="2">
        <v>468</v>
      </c>
      <c r="B473" s="2" t="str">
        <f>"00013314"</f>
        <v>00013314</v>
      </c>
    </row>
    <row r="474" spans="1:2" x14ac:dyDescent="0.25">
      <c r="A474" s="2">
        <v>469</v>
      </c>
      <c r="B474" s="2" t="str">
        <f>"200802001990"</f>
        <v>200802001990</v>
      </c>
    </row>
    <row r="475" spans="1:2" x14ac:dyDescent="0.25">
      <c r="A475" s="2">
        <v>470</v>
      </c>
      <c r="B475" s="2" t="str">
        <f>"201303000599"</f>
        <v>201303000599</v>
      </c>
    </row>
    <row r="476" spans="1:2" x14ac:dyDescent="0.25">
      <c r="A476" s="2">
        <v>471</v>
      </c>
      <c r="B476" s="2" t="str">
        <f>"201304004069"</f>
        <v>201304004069</v>
      </c>
    </row>
    <row r="477" spans="1:2" x14ac:dyDescent="0.25">
      <c r="A477" s="2">
        <v>472</v>
      </c>
      <c r="B477" s="2" t="str">
        <f>"00235117"</f>
        <v>00235117</v>
      </c>
    </row>
    <row r="478" spans="1:2" x14ac:dyDescent="0.25">
      <c r="A478" s="2">
        <v>473</v>
      </c>
      <c r="B478" s="2" t="str">
        <f>"201511026821"</f>
        <v>201511026821</v>
      </c>
    </row>
    <row r="479" spans="1:2" x14ac:dyDescent="0.25">
      <c r="A479" s="2">
        <v>474</v>
      </c>
      <c r="B479" s="2" t="str">
        <f>"201511013693"</f>
        <v>201511013693</v>
      </c>
    </row>
    <row r="480" spans="1:2" x14ac:dyDescent="0.25">
      <c r="A480" s="2">
        <v>475</v>
      </c>
      <c r="B480" s="2" t="str">
        <f>"200902000057"</f>
        <v>200902000057</v>
      </c>
    </row>
    <row r="481" spans="1:2" x14ac:dyDescent="0.25">
      <c r="A481" s="2">
        <v>476</v>
      </c>
      <c r="B481" s="2" t="str">
        <f>"201406002772"</f>
        <v>201406002772</v>
      </c>
    </row>
    <row r="482" spans="1:2" x14ac:dyDescent="0.25">
      <c r="A482" s="2">
        <v>477</v>
      </c>
      <c r="B482" s="2" t="str">
        <f>"201504000845"</f>
        <v>201504000845</v>
      </c>
    </row>
    <row r="483" spans="1:2" x14ac:dyDescent="0.25">
      <c r="A483" s="2">
        <v>478</v>
      </c>
      <c r="B483" s="2" t="str">
        <f>"00654478"</f>
        <v>00654478</v>
      </c>
    </row>
    <row r="484" spans="1:2" x14ac:dyDescent="0.25">
      <c r="A484" s="2">
        <v>479</v>
      </c>
      <c r="B484" s="2" t="str">
        <f>"00902752"</f>
        <v>00902752</v>
      </c>
    </row>
    <row r="485" spans="1:2" x14ac:dyDescent="0.25">
      <c r="A485" s="2">
        <v>480</v>
      </c>
      <c r="B485" s="2" t="str">
        <f>"00914037"</f>
        <v>00914037</v>
      </c>
    </row>
    <row r="486" spans="1:2" x14ac:dyDescent="0.25">
      <c r="A486" s="2">
        <v>481</v>
      </c>
      <c r="B486" s="2" t="str">
        <f>"00934465"</f>
        <v>00934465</v>
      </c>
    </row>
    <row r="487" spans="1:2" x14ac:dyDescent="0.25">
      <c r="A487" s="2">
        <v>482</v>
      </c>
      <c r="B487" s="2" t="str">
        <f>"201409001290"</f>
        <v>201409001290</v>
      </c>
    </row>
    <row r="488" spans="1:2" x14ac:dyDescent="0.25">
      <c r="A488" s="2">
        <v>483</v>
      </c>
      <c r="B488" s="2" t="str">
        <f>"200802007098"</f>
        <v>200802007098</v>
      </c>
    </row>
    <row r="489" spans="1:2" x14ac:dyDescent="0.25">
      <c r="A489" s="2">
        <v>484</v>
      </c>
      <c r="B489" s="2" t="str">
        <f>"201402009807"</f>
        <v>201402009807</v>
      </c>
    </row>
    <row r="490" spans="1:2" x14ac:dyDescent="0.25">
      <c r="A490" s="2">
        <v>485</v>
      </c>
      <c r="B490" s="2" t="str">
        <f>"00012622"</f>
        <v>00012622</v>
      </c>
    </row>
    <row r="491" spans="1:2" x14ac:dyDescent="0.25">
      <c r="A491" s="2">
        <v>486</v>
      </c>
      <c r="B491" s="2" t="str">
        <f>"201410009632"</f>
        <v>201410009632</v>
      </c>
    </row>
    <row r="492" spans="1:2" x14ac:dyDescent="0.25">
      <c r="A492" s="2">
        <v>487</v>
      </c>
      <c r="B492" s="2" t="str">
        <f>"00014487"</f>
        <v>00014487</v>
      </c>
    </row>
    <row r="493" spans="1:2" x14ac:dyDescent="0.25">
      <c r="A493" s="2">
        <v>488</v>
      </c>
      <c r="B493" s="2" t="str">
        <f>"00147426"</f>
        <v>00147426</v>
      </c>
    </row>
    <row r="494" spans="1:2" x14ac:dyDescent="0.25">
      <c r="A494" s="2">
        <v>489</v>
      </c>
      <c r="B494" s="2" t="str">
        <f>"200802000481"</f>
        <v>200802000481</v>
      </c>
    </row>
    <row r="495" spans="1:2" x14ac:dyDescent="0.25">
      <c r="A495" s="2">
        <v>490</v>
      </c>
      <c r="B495" s="2" t="str">
        <f>"201411003403"</f>
        <v>201411003403</v>
      </c>
    </row>
    <row r="496" spans="1:2" x14ac:dyDescent="0.25">
      <c r="A496" s="2">
        <v>491</v>
      </c>
      <c r="B496" s="2" t="str">
        <f>"201406005567"</f>
        <v>201406005567</v>
      </c>
    </row>
    <row r="497" spans="1:2" x14ac:dyDescent="0.25">
      <c r="A497" s="2">
        <v>492</v>
      </c>
      <c r="B497" s="2" t="str">
        <f>"00506833"</f>
        <v>00506833</v>
      </c>
    </row>
    <row r="498" spans="1:2" x14ac:dyDescent="0.25">
      <c r="A498" s="2">
        <v>493</v>
      </c>
      <c r="B498" s="2" t="str">
        <f>"00116449"</f>
        <v>00116449</v>
      </c>
    </row>
    <row r="499" spans="1:2" x14ac:dyDescent="0.25">
      <c r="A499" s="2">
        <v>494</v>
      </c>
      <c r="B499" s="2" t="str">
        <f>"00489144"</f>
        <v>00489144</v>
      </c>
    </row>
    <row r="500" spans="1:2" x14ac:dyDescent="0.25">
      <c r="A500" s="2">
        <v>495</v>
      </c>
      <c r="B500" s="2" t="str">
        <f>"201409004757"</f>
        <v>201409004757</v>
      </c>
    </row>
    <row r="501" spans="1:2" x14ac:dyDescent="0.25">
      <c r="A501" s="2">
        <v>496</v>
      </c>
      <c r="B501" s="2" t="str">
        <f>"00105244"</f>
        <v>00105244</v>
      </c>
    </row>
    <row r="502" spans="1:2" x14ac:dyDescent="0.25">
      <c r="A502" s="2">
        <v>497</v>
      </c>
      <c r="B502" s="2" t="str">
        <f>"00159961"</f>
        <v>00159961</v>
      </c>
    </row>
    <row r="503" spans="1:2" x14ac:dyDescent="0.25">
      <c r="A503" s="2">
        <v>498</v>
      </c>
      <c r="B503" s="2" t="str">
        <f>"00786376"</f>
        <v>00786376</v>
      </c>
    </row>
    <row r="504" spans="1:2" x14ac:dyDescent="0.25">
      <c r="A504" s="2">
        <v>499</v>
      </c>
      <c r="B504" s="2" t="str">
        <f>"00519896"</f>
        <v>00519896</v>
      </c>
    </row>
    <row r="505" spans="1:2" x14ac:dyDescent="0.25">
      <c r="A505" s="2">
        <v>500</v>
      </c>
      <c r="B505" s="2" t="str">
        <f>"00769082"</f>
        <v>00769082</v>
      </c>
    </row>
    <row r="506" spans="1:2" x14ac:dyDescent="0.25">
      <c r="A506" s="2">
        <v>501</v>
      </c>
      <c r="B506" s="2" t="str">
        <f>"00766713"</f>
        <v>00766713</v>
      </c>
    </row>
    <row r="507" spans="1:2" x14ac:dyDescent="0.25">
      <c r="A507" s="2">
        <v>502</v>
      </c>
      <c r="B507" s="2" t="str">
        <f>"200801009098"</f>
        <v>200801009098</v>
      </c>
    </row>
    <row r="508" spans="1:2" x14ac:dyDescent="0.25">
      <c r="A508" s="2">
        <v>503</v>
      </c>
      <c r="B508" s="2" t="str">
        <f>"201303000965"</f>
        <v>201303000965</v>
      </c>
    </row>
    <row r="509" spans="1:2" x14ac:dyDescent="0.25">
      <c r="A509" s="2">
        <v>504</v>
      </c>
      <c r="B509" s="2" t="str">
        <f>"201402012078"</f>
        <v>201402012078</v>
      </c>
    </row>
    <row r="510" spans="1:2" x14ac:dyDescent="0.25">
      <c r="A510" s="2">
        <v>505</v>
      </c>
      <c r="B510" s="2" t="str">
        <f>"00928093"</f>
        <v>00928093</v>
      </c>
    </row>
    <row r="511" spans="1:2" x14ac:dyDescent="0.25">
      <c r="A511" s="2">
        <v>506</v>
      </c>
      <c r="B511" s="2" t="str">
        <f>"00454092"</f>
        <v>00454092</v>
      </c>
    </row>
    <row r="512" spans="1:2" x14ac:dyDescent="0.25">
      <c r="A512" s="2">
        <v>507</v>
      </c>
      <c r="B512" s="2" t="str">
        <f>"201410003470"</f>
        <v>201410003470</v>
      </c>
    </row>
    <row r="513" spans="1:2" x14ac:dyDescent="0.25">
      <c r="A513" s="2">
        <v>508</v>
      </c>
      <c r="B513" s="2" t="str">
        <f>"00914054"</f>
        <v>00914054</v>
      </c>
    </row>
    <row r="514" spans="1:2" x14ac:dyDescent="0.25">
      <c r="A514" s="2">
        <v>509</v>
      </c>
      <c r="B514" s="2" t="str">
        <f>"00133126"</f>
        <v>00133126</v>
      </c>
    </row>
    <row r="515" spans="1:2" x14ac:dyDescent="0.25">
      <c r="A515" s="2">
        <v>510</v>
      </c>
      <c r="B515" s="2" t="str">
        <f>"00844869"</f>
        <v>00844869</v>
      </c>
    </row>
    <row r="516" spans="1:2" x14ac:dyDescent="0.25">
      <c r="A516" s="2">
        <v>511</v>
      </c>
      <c r="B516" s="2" t="str">
        <f>"00769921"</f>
        <v>00769921</v>
      </c>
    </row>
    <row r="517" spans="1:2" x14ac:dyDescent="0.25">
      <c r="A517" s="2">
        <v>512</v>
      </c>
      <c r="B517" s="2" t="str">
        <f>"201511042857"</f>
        <v>201511042857</v>
      </c>
    </row>
    <row r="518" spans="1:2" x14ac:dyDescent="0.25">
      <c r="A518" s="2">
        <v>513</v>
      </c>
      <c r="B518" s="2" t="str">
        <f>"00773720"</f>
        <v>00773720</v>
      </c>
    </row>
    <row r="519" spans="1:2" x14ac:dyDescent="0.25">
      <c r="A519" s="2">
        <v>514</v>
      </c>
      <c r="B519" s="2" t="str">
        <f>"00466866"</f>
        <v>00466866</v>
      </c>
    </row>
    <row r="520" spans="1:2" x14ac:dyDescent="0.25">
      <c r="A520" s="2">
        <v>515</v>
      </c>
      <c r="B520" s="2" t="str">
        <f>"00842700"</f>
        <v>00842700</v>
      </c>
    </row>
    <row r="521" spans="1:2" x14ac:dyDescent="0.25">
      <c r="A521" s="2">
        <v>516</v>
      </c>
      <c r="B521" s="2" t="str">
        <f>"00523296"</f>
        <v>00523296</v>
      </c>
    </row>
    <row r="522" spans="1:2" x14ac:dyDescent="0.25">
      <c r="A522" s="2">
        <v>517</v>
      </c>
      <c r="B522" s="2" t="str">
        <f>"200801006583"</f>
        <v>200801006583</v>
      </c>
    </row>
    <row r="523" spans="1:2" x14ac:dyDescent="0.25">
      <c r="A523" s="2">
        <v>518</v>
      </c>
      <c r="B523" s="2" t="str">
        <f>"201412001725"</f>
        <v>201412001725</v>
      </c>
    </row>
    <row r="524" spans="1:2" x14ac:dyDescent="0.25">
      <c r="A524" s="2">
        <v>519</v>
      </c>
      <c r="B524" s="2" t="str">
        <f>"200911000593"</f>
        <v>200911000593</v>
      </c>
    </row>
    <row r="525" spans="1:2" x14ac:dyDescent="0.25">
      <c r="A525" s="2">
        <v>520</v>
      </c>
      <c r="B525" s="2" t="str">
        <f>"00085290"</f>
        <v>00085290</v>
      </c>
    </row>
    <row r="526" spans="1:2" x14ac:dyDescent="0.25">
      <c r="A526" s="2">
        <v>521</v>
      </c>
      <c r="B526" s="2" t="str">
        <f>"201406016165"</f>
        <v>201406016165</v>
      </c>
    </row>
    <row r="527" spans="1:2" x14ac:dyDescent="0.25">
      <c r="A527" s="2">
        <v>522</v>
      </c>
      <c r="B527" s="2" t="str">
        <f>"201505000258"</f>
        <v>201505000258</v>
      </c>
    </row>
    <row r="528" spans="1:2" x14ac:dyDescent="0.25">
      <c r="A528" s="2">
        <v>523</v>
      </c>
      <c r="B528" s="2" t="str">
        <f>"201304000635"</f>
        <v>201304000635</v>
      </c>
    </row>
    <row r="529" spans="1:2" x14ac:dyDescent="0.25">
      <c r="A529" s="2">
        <v>524</v>
      </c>
      <c r="B529" s="2" t="str">
        <f>"00906397"</f>
        <v>00906397</v>
      </c>
    </row>
    <row r="530" spans="1:2" x14ac:dyDescent="0.25">
      <c r="A530" s="2">
        <v>525</v>
      </c>
      <c r="B530" s="2" t="str">
        <f>"00172165"</f>
        <v>00172165</v>
      </c>
    </row>
    <row r="531" spans="1:2" x14ac:dyDescent="0.25">
      <c r="A531" s="2">
        <v>526</v>
      </c>
      <c r="B531" s="2" t="str">
        <f>"200802001715"</f>
        <v>200802001715</v>
      </c>
    </row>
    <row r="532" spans="1:2" x14ac:dyDescent="0.25">
      <c r="A532" s="2">
        <v>527</v>
      </c>
      <c r="B532" s="2" t="str">
        <f>"201409007189"</f>
        <v>201409007189</v>
      </c>
    </row>
    <row r="533" spans="1:2" x14ac:dyDescent="0.25">
      <c r="A533" s="2">
        <v>528</v>
      </c>
      <c r="B533" s="2" t="str">
        <f>"201405001301"</f>
        <v>201405001301</v>
      </c>
    </row>
    <row r="534" spans="1:2" x14ac:dyDescent="0.25">
      <c r="A534" s="2">
        <v>529</v>
      </c>
      <c r="B534" s="2" t="str">
        <f>"00011638"</f>
        <v>00011638</v>
      </c>
    </row>
    <row r="535" spans="1:2" x14ac:dyDescent="0.25">
      <c r="A535" s="2">
        <v>530</v>
      </c>
      <c r="B535" s="2" t="str">
        <f>"201406012462"</f>
        <v>201406012462</v>
      </c>
    </row>
    <row r="536" spans="1:2" x14ac:dyDescent="0.25">
      <c r="A536" s="2">
        <v>531</v>
      </c>
      <c r="B536" s="2" t="str">
        <f>"00030144"</f>
        <v>00030144</v>
      </c>
    </row>
    <row r="537" spans="1:2" x14ac:dyDescent="0.25">
      <c r="A537" s="2">
        <v>532</v>
      </c>
      <c r="B537" s="2" t="str">
        <f>"200802004021"</f>
        <v>200802004021</v>
      </c>
    </row>
    <row r="538" spans="1:2" x14ac:dyDescent="0.25">
      <c r="A538" s="2">
        <v>533</v>
      </c>
      <c r="B538" s="2" t="str">
        <f>"00852952"</f>
        <v>00852952</v>
      </c>
    </row>
    <row r="539" spans="1:2" x14ac:dyDescent="0.25">
      <c r="A539" s="2">
        <v>534</v>
      </c>
      <c r="B539" s="2" t="str">
        <f>"200712002370"</f>
        <v>200712002370</v>
      </c>
    </row>
    <row r="540" spans="1:2" x14ac:dyDescent="0.25">
      <c r="A540" s="2">
        <v>535</v>
      </c>
      <c r="B540" s="2" t="str">
        <f>"201408000206"</f>
        <v>201408000206</v>
      </c>
    </row>
    <row r="541" spans="1:2" x14ac:dyDescent="0.25">
      <c r="A541" s="2">
        <v>536</v>
      </c>
      <c r="B541" s="2" t="str">
        <f>"201412003290"</f>
        <v>201412003290</v>
      </c>
    </row>
    <row r="542" spans="1:2" x14ac:dyDescent="0.25">
      <c r="A542" s="2">
        <v>537</v>
      </c>
      <c r="B542" s="2" t="str">
        <f>"201412006520"</f>
        <v>201412006520</v>
      </c>
    </row>
    <row r="543" spans="1:2" x14ac:dyDescent="0.25">
      <c r="A543" s="2">
        <v>538</v>
      </c>
      <c r="B543" s="2" t="str">
        <f>"00624331"</f>
        <v>00624331</v>
      </c>
    </row>
    <row r="544" spans="1:2" x14ac:dyDescent="0.25">
      <c r="A544" s="2">
        <v>539</v>
      </c>
      <c r="B544" s="2" t="str">
        <f>"00127136"</f>
        <v>00127136</v>
      </c>
    </row>
    <row r="545" spans="1:2" x14ac:dyDescent="0.25">
      <c r="A545" s="2">
        <v>540</v>
      </c>
      <c r="B545" s="2" t="str">
        <f>"201304006552"</f>
        <v>201304006552</v>
      </c>
    </row>
    <row r="546" spans="1:2" x14ac:dyDescent="0.25">
      <c r="A546" s="2">
        <v>541</v>
      </c>
      <c r="B546" s="2" t="str">
        <f>"00384503"</f>
        <v>00384503</v>
      </c>
    </row>
    <row r="547" spans="1:2" x14ac:dyDescent="0.25">
      <c r="A547" s="2">
        <v>542</v>
      </c>
      <c r="B547" s="2" t="str">
        <f>"00011671"</f>
        <v>00011671</v>
      </c>
    </row>
    <row r="548" spans="1:2" x14ac:dyDescent="0.25">
      <c r="A548" s="2">
        <v>543</v>
      </c>
      <c r="B548" s="2" t="str">
        <f>"201406017704"</f>
        <v>201406017704</v>
      </c>
    </row>
    <row r="549" spans="1:2" x14ac:dyDescent="0.25">
      <c r="A549" s="2">
        <v>544</v>
      </c>
      <c r="B549" s="2" t="str">
        <f>"201405000823"</f>
        <v>201405000823</v>
      </c>
    </row>
    <row r="550" spans="1:2" x14ac:dyDescent="0.25">
      <c r="A550" s="2">
        <v>545</v>
      </c>
      <c r="B550" s="2" t="str">
        <f>"00108924"</f>
        <v>00108924</v>
      </c>
    </row>
    <row r="551" spans="1:2" x14ac:dyDescent="0.25">
      <c r="A551" s="2">
        <v>546</v>
      </c>
      <c r="B551" s="2" t="str">
        <f>"201602000412"</f>
        <v>201602000412</v>
      </c>
    </row>
    <row r="552" spans="1:2" x14ac:dyDescent="0.25">
      <c r="A552" s="2">
        <v>547</v>
      </c>
      <c r="B552" s="2" t="str">
        <f>"201304002351"</f>
        <v>201304002351</v>
      </c>
    </row>
    <row r="553" spans="1:2" x14ac:dyDescent="0.25">
      <c r="A553" s="2">
        <v>548</v>
      </c>
      <c r="B553" s="2" t="str">
        <f>"201406012503"</f>
        <v>201406012503</v>
      </c>
    </row>
    <row r="554" spans="1:2" x14ac:dyDescent="0.25">
      <c r="A554" s="2">
        <v>549</v>
      </c>
      <c r="B554" s="2" t="str">
        <f>"200712005227"</f>
        <v>200712005227</v>
      </c>
    </row>
    <row r="555" spans="1:2" x14ac:dyDescent="0.25">
      <c r="A555" s="2">
        <v>550</v>
      </c>
      <c r="B555" s="2" t="str">
        <f>"201412005361"</f>
        <v>201412005361</v>
      </c>
    </row>
    <row r="556" spans="1:2" x14ac:dyDescent="0.25">
      <c r="A556" s="2">
        <v>551</v>
      </c>
      <c r="B556" s="2" t="str">
        <f>"201406013493"</f>
        <v>201406013493</v>
      </c>
    </row>
    <row r="557" spans="1:2" x14ac:dyDescent="0.25">
      <c r="A557" s="2">
        <v>552</v>
      </c>
      <c r="B557" s="2" t="str">
        <f>"00475641"</f>
        <v>00475641</v>
      </c>
    </row>
    <row r="558" spans="1:2" x14ac:dyDescent="0.25">
      <c r="A558" s="2">
        <v>553</v>
      </c>
      <c r="B558" s="2" t="str">
        <f>"200802009197"</f>
        <v>200802009197</v>
      </c>
    </row>
    <row r="559" spans="1:2" x14ac:dyDescent="0.25">
      <c r="A559" s="2">
        <v>554</v>
      </c>
      <c r="B559" s="2" t="str">
        <f>"201412000203"</f>
        <v>201412000203</v>
      </c>
    </row>
    <row r="560" spans="1:2" x14ac:dyDescent="0.25">
      <c r="A560" s="2">
        <v>555</v>
      </c>
      <c r="B560" s="2" t="str">
        <f>"00173580"</f>
        <v>00173580</v>
      </c>
    </row>
    <row r="561" spans="1:2" x14ac:dyDescent="0.25">
      <c r="A561" s="2">
        <v>556</v>
      </c>
      <c r="B561" s="2" t="str">
        <f>"201405001099"</f>
        <v>201405001099</v>
      </c>
    </row>
    <row r="562" spans="1:2" x14ac:dyDescent="0.25">
      <c r="A562" s="2">
        <v>557</v>
      </c>
      <c r="B562" s="2" t="str">
        <f>"201406014616"</f>
        <v>201406014616</v>
      </c>
    </row>
    <row r="563" spans="1:2" x14ac:dyDescent="0.25">
      <c r="A563" s="2">
        <v>558</v>
      </c>
      <c r="B563" s="2" t="str">
        <f>"201304000161"</f>
        <v>201304000161</v>
      </c>
    </row>
    <row r="564" spans="1:2" x14ac:dyDescent="0.25">
      <c r="A564" s="2">
        <v>559</v>
      </c>
      <c r="B564" s="2" t="str">
        <f>"00225748"</f>
        <v>00225748</v>
      </c>
    </row>
    <row r="565" spans="1:2" x14ac:dyDescent="0.25">
      <c r="A565" s="2">
        <v>560</v>
      </c>
      <c r="B565" s="2" t="str">
        <f>"201511020205"</f>
        <v>201511020205</v>
      </c>
    </row>
    <row r="566" spans="1:2" x14ac:dyDescent="0.25">
      <c r="A566" s="2">
        <v>561</v>
      </c>
      <c r="B566" s="2" t="str">
        <f>"00764836"</f>
        <v>00764836</v>
      </c>
    </row>
    <row r="567" spans="1:2" x14ac:dyDescent="0.25">
      <c r="A567" s="2">
        <v>562</v>
      </c>
      <c r="B567" s="2" t="str">
        <f>"201304000978"</f>
        <v>201304000978</v>
      </c>
    </row>
    <row r="568" spans="1:2" x14ac:dyDescent="0.25">
      <c r="A568" s="2">
        <v>563</v>
      </c>
      <c r="B568" s="2" t="str">
        <f>"201303000991"</f>
        <v>201303000991</v>
      </c>
    </row>
    <row r="569" spans="1:2" x14ac:dyDescent="0.25">
      <c r="A569" s="2">
        <v>564</v>
      </c>
      <c r="B569" s="2" t="str">
        <f>"201511015365"</f>
        <v>201511015365</v>
      </c>
    </row>
    <row r="570" spans="1:2" x14ac:dyDescent="0.25">
      <c r="A570" s="2">
        <v>565</v>
      </c>
      <c r="B570" s="2" t="str">
        <f>"201402011547"</f>
        <v>201402011547</v>
      </c>
    </row>
    <row r="571" spans="1:2" x14ac:dyDescent="0.25">
      <c r="A571" s="2">
        <v>566</v>
      </c>
      <c r="B571" s="2" t="str">
        <f>"00545013"</f>
        <v>00545013</v>
      </c>
    </row>
    <row r="572" spans="1:2" x14ac:dyDescent="0.25">
      <c r="A572" s="2">
        <v>567</v>
      </c>
      <c r="B572" s="2" t="str">
        <f>"201406005760"</f>
        <v>201406005760</v>
      </c>
    </row>
    <row r="573" spans="1:2" x14ac:dyDescent="0.25">
      <c r="A573" s="2">
        <v>568</v>
      </c>
      <c r="B573" s="2" t="str">
        <f>"201506001521"</f>
        <v>201506001521</v>
      </c>
    </row>
    <row r="574" spans="1:2" x14ac:dyDescent="0.25">
      <c r="A574" s="2">
        <v>569</v>
      </c>
      <c r="B574" s="2" t="str">
        <f>"00595708"</f>
        <v>00595708</v>
      </c>
    </row>
    <row r="575" spans="1:2" x14ac:dyDescent="0.25">
      <c r="A575" s="2">
        <v>570</v>
      </c>
      <c r="B575" s="2" t="str">
        <f>"200801007529"</f>
        <v>200801007529</v>
      </c>
    </row>
    <row r="576" spans="1:2" x14ac:dyDescent="0.25">
      <c r="A576" s="2">
        <v>571</v>
      </c>
      <c r="B576" s="2" t="str">
        <f>"201304003174"</f>
        <v>201304003174</v>
      </c>
    </row>
    <row r="577" spans="1:2" x14ac:dyDescent="0.25">
      <c r="A577" s="2">
        <v>572</v>
      </c>
      <c r="B577" s="2" t="str">
        <f>"201410001770"</f>
        <v>201410001770</v>
      </c>
    </row>
    <row r="578" spans="1:2" x14ac:dyDescent="0.25">
      <c r="A578" s="2">
        <v>573</v>
      </c>
      <c r="B578" s="2" t="str">
        <f>"201304005786"</f>
        <v>201304005786</v>
      </c>
    </row>
    <row r="579" spans="1:2" x14ac:dyDescent="0.25">
      <c r="A579" s="2">
        <v>574</v>
      </c>
      <c r="B579" s="2" t="str">
        <f>"00548480"</f>
        <v>00548480</v>
      </c>
    </row>
    <row r="580" spans="1:2" x14ac:dyDescent="0.25">
      <c r="A580" s="2">
        <v>575</v>
      </c>
      <c r="B580" s="2" t="str">
        <f>"201406011383"</f>
        <v>201406011383</v>
      </c>
    </row>
    <row r="581" spans="1:2" x14ac:dyDescent="0.25">
      <c r="A581" s="2">
        <v>576</v>
      </c>
      <c r="B581" s="2" t="str">
        <f>"201406000777"</f>
        <v>201406000777</v>
      </c>
    </row>
    <row r="582" spans="1:2" x14ac:dyDescent="0.25">
      <c r="A582" s="2">
        <v>577</v>
      </c>
      <c r="B582" s="2" t="str">
        <f>"200801007924"</f>
        <v>200801007924</v>
      </c>
    </row>
    <row r="583" spans="1:2" x14ac:dyDescent="0.25">
      <c r="A583" s="2">
        <v>578</v>
      </c>
      <c r="B583" s="2" t="str">
        <f>"00650983"</f>
        <v>00650983</v>
      </c>
    </row>
    <row r="584" spans="1:2" x14ac:dyDescent="0.25">
      <c r="A584" s="2">
        <v>579</v>
      </c>
      <c r="B584" s="2" t="str">
        <f>"00108471"</f>
        <v>00108471</v>
      </c>
    </row>
    <row r="585" spans="1:2" x14ac:dyDescent="0.25">
      <c r="A585" s="2">
        <v>580</v>
      </c>
      <c r="B585" s="2" t="str">
        <f>"00777430"</f>
        <v>00777430</v>
      </c>
    </row>
    <row r="586" spans="1:2" x14ac:dyDescent="0.25">
      <c r="A586" s="2">
        <v>581</v>
      </c>
      <c r="B586" s="2" t="str">
        <f>"201402001474"</f>
        <v>201402001474</v>
      </c>
    </row>
    <row r="587" spans="1:2" x14ac:dyDescent="0.25">
      <c r="A587" s="2">
        <v>582</v>
      </c>
      <c r="B587" s="2" t="str">
        <f>"200804000182"</f>
        <v>200804000182</v>
      </c>
    </row>
    <row r="588" spans="1:2" x14ac:dyDescent="0.25">
      <c r="A588" s="2">
        <v>583</v>
      </c>
      <c r="B588" s="2" t="str">
        <f>"201407000214"</f>
        <v>201407000214</v>
      </c>
    </row>
    <row r="589" spans="1:2" x14ac:dyDescent="0.25">
      <c r="A589" s="2">
        <v>584</v>
      </c>
      <c r="B589" s="2" t="str">
        <f>"201410003647"</f>
        <v>201410003647</v>
      </c>
    </row>
    <row r="590" spans="1:2" x14ac:dyDescent="0.25">
      <c r="A590" s="2">
        <v>585</v>
      </c>
      <c r="B590" s="2" t="str">
        <f>"201406010134"</f>
        <v>201406010134</v>
      </c>
    </row>
    <row r="591" spans="1:2" x14ac:dyDescent="0.25">
      <c r="A591" s="2">
        <v>586</v>
      </c>
      <c r="B591" s="2" t="str">
        <f>"00456475"</f>
        <v>00456475</v>
      </c>
    </row>
    <row r="592" spans="1:2" x14ac:dyDescent="0.25">
      <c r="A592" s="2">
        <v>587</v>
      </c>
      <c r="B592" s="2" t="str">
        <f>"200811001338"</f>
        <v>200811001338</v>
      </c>
    </row>
    <row r="593" spans="1:2" x14ac:dyDescent="0.25">
      <c r="A593" s="2">
        <v>588</v>
      </c>
      <c r="B593" s="2" t="str">
        <f>"200801006314"</f>
        <v>200801006314</v>
      </c>
    </row>
    <row r="594" spans="1:2" x14ac:dyDescent="0.25">
      <c r="A594" s="2">
        <v>589</v>
      </c>
      <c r="B594" s="2" t="str">
        <f>"00366742"</f>
        <v>00366742</v>
      </c>
    </row>
    <row r="595" spans="1:2" x14ac:dyDescent="0.25">
      <c r="A595" s="2">
        <v>590</v>
      </c>
      <c r="B595" s="2" t="str">
        <f>"200802011888"</f>
        <v>200802011888</v>
      </c>
    </row>
    <row r="596" spans="1:2" x14ac:dyDescent="0.25">
      <c r="A596" s="2">
        <v>591</v>
      </c>
      <c r="B596" s="2" t="str">
        <f>"00235583"</f>
        <v>00235583</v>
      </c>
    </row>
    <row r="597" spans="1:2" x14ac:dyDescent="0.25">
      <c r="A597" s="2">
        <v>592</v>
      </c>
      <c r="B597" s="2" t="str">
        <f>"201406004498"</f>
        <v>201406004498</v>
      </c>
    </row>
    <row r="598" spans="1:2" x14ac:dyDescent="0.25">
      <c r="A598" s="2">
        <v>593</v>
      </c>
      <c r="B598" s="2" t="str">
        <f>"200905000048"</f>
        <v>200905000048</v>
      </c>
    </row>
    <row r="599" spans="1:2" x14ac:dyDescent="0.25">
      <c r="A599" s="2">
        <v>594</v>
      </c>
      <c r="B599" s="2" t="str">
        <f>"201102000747"</f>
        <v>201102000747</v>
      </c>
    </row>
    <row r="600" spans="1:2" x14ac:dyDescent="0.25">
      <c r="A600" s="2">
        <v>595</v>
      </c>
      <c r="B600" s="2" t="str">
        <f>"201304002708"</f>
        <v>201304002708</v>
      </c>
    </row>
    <row r="601" spans="1:2" x14ac:dyDescent="0.25">
      <c r="A601" s="2">
        <v>596</v>
      </c>
      <c r="B601" s="2" t="str">
        <f>"00107094"</f>
        <v>00107094</v>
      </c>
    </row>
    <row r="602" spans="1:2" x14ac:dyDescent="0.25">
      <c r="A602" s="2">
        <v>597</v>
      </c>
      <c r="B602" s="2" t="str">
        <f>"00636578"</f>
        <v>00636578</v>
      </c>
    </row>
    <row r="603" spans="1:2" x14ac:dyDescent="0.25">
      <c r="A603" s="2">
        <v>598</v>
      </c>
      <c r="B603" s="2" t="str">
        <f>"00929998"</f>
        <v>00929998</v>
      </c>
    </row>
    <row r="604" spans="1:2" x14ac:dyDescent="0.25">
      <c r="A604" s="2">
        <v>599</v>
      </c>
      <c r="B604" s="2" t="str">
        <f>"200802011070"</f>
        <v>200802011070</v>
      </c>
    </row>
    <row r="605" spans="1:2" x14ac:dyDescent="0.25">
      <c r="A605" s="2">
        <v>600</v>
      </c>
      <c r="B605" s="2" t="str">
        <f>"201409004934"</f>
        <v>201409004934</v>
      </c>
    </row>
    <row r="606" spans="1:2" x14ac:dyDescent="0.25">
      <c r="A606" s="2">
        <v>601</v>
      </c>
      <c r="B606" s="2" t="str">
        <f>"201410002640"</f>
        <v>201410002640</v>
      </c>
    </row>
    <row r="607" spans="1:2" x14ac:dyDescent="0.25">
      <c r="A607" s="2">
        <v>602</v>
      </c>
      <c r="B607" s="2" t="str">
        <f>"00011737"</f>
        <v>00011737</v>
      </c>
    </row>
    <row r="608" spans="1:2" x14ac:dyDescent="0.25">
      <c r="A608" s="2">
        <v>603</v>
      </c>
      <c r="B608" s="2" t="str">
        <f>"201406017741"</f>
        <v>201406017741</v>
      </c>
    </row>
    <row r="609" spans="1:2" x14ac:dyDescent="0.25">
      <c r="A609" s="2">
        <v>604</v>
      </c>
      <c r="B609" s="2" t="str">
        <f>"00198831"</f>
        <v>00198831</v>
      </c>
    </row>
    <row r="610" spans="1:2" x14ac:dyDescent="0.25">
      <c r="A610" s="2">
        <v>605</v>
      </c>
      <c r="B610" s="2" t="str">
        <f>"00108678"</f>
        <v>00108678</v>
      </c>
    </row>
    <row r="611" spans="1:2" x14ac:dyDescent="0.25">
      <c r="A611" s="2">
        <v>606</v>
      </c>
      <c r="B611" s="2" t="str">
        <f>"201410005562"</f>
        <v>201410005562</v>
      </c>
    </row>
    <row r="612" spans="1:2" x14ac:dyDescent="0.25">
      <c r="A612" s="2">
        <v>607</v>
      </c>
      <c r="B612" s="2" t="str">
        <f>"00928399"</f>
        <v>00928399</v>
      </c>
    </row>
    <row r="613" spans="1:2" x14ac:dyDescent="0.25">
      <c r="A613" s="2">
        <v>608</v>
      </c>
      <c r="B613" s="2" t="str">
        <f>"00657633"</f>
        <v>00657633</v>
      </c>
    </row>
    <row r="614" spans="1:2" x14ac:dyDescent="0.25">
      <c r="A614" s="2">
        <v>609</v>
      </c>
      <c r="B614" s="2" t="str">
        <f>"00849701"</f>
        <v>00849701</v>
      </c>
    </row>
    <row r="615" spans="1:2" x14ac:dyDescent="0.25">
      <c r="A615" s="2">
        <v>610</v>
      </c>
      <c r="B615" s="2" t="str">
        <f>"201412004359"</f>
        <v>201412004359</v>
      </c>
    </row>
    <row r="616" spans="1:2" x14ac:dyDescent="0.25">
      <c r="A616" s="2">
        <v>611</v>
      </c>
      <c r="B616" s="2" t="str">
        <f>"00851991"</f>
        <v>00851991</v>
      </c>
    </row>
    <row r="617" spans="1:2" x14ac:dyDescent="0.25">
      <c r="A617" s="2">
        <v>612</v>
      </c>
      <c r="B617" s="2" t="str">
        <f>"00113402"</f>
        <v>00113402</v>
      </c>
    </row>
    <row r="618" spans="1:2" x14ac:dyDescent="0.25">
      <c r="A618" s="2">
        <v>613</v>
      </c>
      <c r="B618" s="2" t="str">
        <f>"201410005558"</f>
        <v>201410005558</v>
      </c>
    </row>
    <row r="619" spans="1:2" x14ac:dyDescent="0.25">
      <c r="A619" s="2">
        <v>614</v>
      </c>
      <c r="B619" s="2" t="str">
        <f>"00195234"</f>
        <v>00195234</v>
      </c>
    </row>
    <row r="620" spans="1:2" x14ac:dyDescent="0.25">
      <c r="A620" s="2">
        <v>615</v>
      </c>
      <c r="B620" s="2" t="str">
        <f>"00607513"</f>
        <v>00607513</v>
      </c>
    </row>
    <row r="621" spans="1:2" x14ac:dyDescent="0.25">
      <c r="A621" s="2">
        <v>616</v>
      </c>
      <c r="B621" s="2" t="str">
        <f>"00124564"</f>
        <v>00124564</v>
      </c>
    </row>
    <row r="622" spans="1:2" x14ac:dyDescent="0.25">
      <c r="A622" s="2">
        <v>617</v>
      </c>
      <c r="B622" s="2" t="str">
        <f>"00744866"</f>
        <v>00744866</v>
      </c>
    </row>
    <row r="623" spans="1:2" x14ac:dyDescent="0.25">
      <c r="A623" s="2">
        <v>618</v>
      </c>
      <c r="B623" s="2" t="str">
        <f>"00906626"</f>
        <v>00906626</v>
      </c>
    </row>
    <row r="624" spans="1:2" x14ac:dyDescent="0.25">
      <c r="A624" s="2">
        <v>619</v>
      </c>
      <c r="B624" s="2" t="str">
        <f>"201504005186"</f>
        <v>201504005186</v>
      </c>
    </row>
    <row r="625" spans="1:2" x14ac:dyDescent="0.25">
      <c r="A625" s="2">
        <v>620</v>
      </c>
      <c r="B625" s="2" t="str">
        <f>"00068931"</f>
        <v>00068931</v>
      </c>
    </row>
    <row r="626" spans="1:2" x14ac:dyDescent="0.25">
      <c r="A626" s="2">
        <v>621</v>
      </c>
      <c r="B626" s="2" t="str">
        <f>"201403000060"</f>
        <v>201403000060</v>
      </c>
    </row>
    <row r="627" spans="1:2" x14ac:dyDescent="0.25">
      <c r="A627" s="2">
        <v>622</v>
      </c>
      <c r="B627" s="2" t="str">
        <f>"201406003968"</f>
        <v>201406003968</v>
      </c>
    </row>
    <row r="628" spans="1:2" x14ac:dyDescent="0.25">
      <c r="A628" s="2">
        <v>623</v>
      </c>
      <c r="B628" s="2" t="str">
        <f>"201604001279"</f>
        <v>201604001279</v>
      </c>
    </row>
    <row r="629" spans="1:2" x14ac:dyDescent="0.25">
      <c r="A629" s="2">
        <v>624</v>
      </c>
      <c r="B629" s="2" t="str">
        <f>"00900441"</f>
        <v>00900441</v>
      </c>
    </row>
    <row r="630" spans="1:2" x14ac:dyDescent="0.25">
      <c r="A630" s="2">
        <v>625</v>
      </c>
      <c r="B630" s="2" t="str">
        <f>"00147618"</f>
        <v>00147618</v>
      </c>
    </row>
    <row r="631" spans="1:2" x14ac:dyDescent="0.25">
      <c r="A631" s="2">
        <v>626</v>
      </c>
      <c r="B631" s="2" t="str">
        <f>"201405001073"</f>
        <v>201405001073</v>
      </c>
    </row>
    <row r="632" spans="1:2" x14ac:dyDescent="0.25">
      <c r="A632" s="2">
        <v>627</v>
      </c>
      <c r="B632" s="2" t="str">
        <f>"201511006353"</f>
        <v>201511006353</v>
      </c>
    </row>
    <row r="633" spans="1:2" x14ac:dyDescent="0.25">
      <c r="A633" s="2">
        <v>628</v>
      </c>
      <c r="B633" s="2" t="str">
        <f>"00510066"</f>
        <v>00510066</v>
      </c>
    </row>
    <row r="634" spans="1:2" x14ac:dyDescent="0.25">
      <c r="A634" s="2">
        <v>629</v>
      </c>
      <c r="B634" s="2" t="str">
        <f>"00093281"</f>
        <v>00093281</v>
      </c>
    </row>
    <row r="635" spans="1:2" x14ac:dyDescent="0.25">
      <c r="A635" s="2">
        <v>630</v>
      </c>
      <c r="B635" s="2" t="str">
        <f>"00434311"</f>
        <v>00434311</v>
      </c>
    </row>
    <row r="636" spans="1:2" x14ac:dyDescent="0.25">
      <c r="A636" s="2">
        <v>631</v>
      </c>
      <c r="B636" s="2" t="str">
        <f>"201506002130"</f>
        <v>201506002130</v>
      </c>
    </row>
    <row r="637" spans="1:2" x14ac:dyDescent="0.25">
      <c r="A637" s="2">
        <v>632</v>
      </c>
      <c r="B637" s="2" t="str">
        <f>"00872959"</f>
        <v>00872959</v>
      </c>
    </row>
    <row r="638" spans="1:2" x14ac:dyDescent="0.25">
      <c r="A638" s="2">
        <v>633</v>
      </c>
      <c r="B638" s="2" t="str">
        <f>"00241832"</f>
        <v>00241832</v>
      </c>
    </row>
    <row r="639" spans="1:2" x14ac:dyDescent="0.25">
      <c r="A639" s="2">
        <v>634</v>
      </c>
      <c r="B639" s="2" t="str">
        <f>"00809360"</f>
        <v>00809360</v>
      </c>
    </row>
    <row r="640" spans="1:2" x14ac:dyDescent="0.25">
      <c r="A640" s="2">
        <v>635</v>
      </c>
      <c r="B640" s="2" t="str">
        <f>"00127490"</f>
        <v>00127490</v>
      </c>
    </row>
    <row r="641" spans="1:2" x14ac:dyDescent="0.25">
      <c r="A641" s="2">
        <v>636</v>
      </c>
      <c r="B641" s="2" t="str">
        <f>"00192663"</f>
        <v>00192663</v>
      </c>
    </row>
    <row r="642" spans="1:2" x14ac:dyDescent="0.25">
      <c r="A642" s="2">
        <v>637</v>
      </c>
      <c r="B642" s="2" t="str">
        <f>"00814531"</f>
        <v>00814531</v>
      </c>
    </row>
    <row r="643" spans="1:2" x14ac:dyDescent="0.25">
      <c r="A643" s="2">
        <v>638</v>
      </c>
      <c r="B643" s="2" t="str">
        <f>"201401000726"</f>
        <v>201401000726</v>
      </c>
    </row>
    <row r="644" spans="1:2" x14ac:dyDescent="0.25">
      <c r="A644" s="2">
        <v>639</v>
      </c>
      <c r="B644" s="2" t="str">
        <f>"00933967"</f>
        <v>00933967</v>
      </c>
    </row>
    <row r="645" spans="1:2" x14ac:dyDescent="0.25">
      <c r="A645" s="2">
        <v>640</v>
      </c>
      <c r="B645" s="2" t="str">
        <f>"201511039381"</f>
        <v>201511039381</v>
      </c>
    </row>
    <row r="646" spans="1:2" x14ac:dyDescent="0.25">
      <c r="A646" s="2">
        <v>641</v>
      </c>
      <c r="B646" s="2" t="str">
        <f>"201604003403"</f>
        <v>201604003403</v>
      </c>
    </row>
    <row r="647" spans="1:2" x14ac:dyDescent="0.25">
      <c r="A647" s="2">
        <v>642</v>
      </c>
      <c r="B647" s="2" t="str">
        <f>"00849501"</f>
        <v>00849501</v>
      </c>
    </row>
    <row r="648" spans="1:2" x14ac:dyDescent="0.25">
      <c r="A648" s="2">
        <v>643</v>
      </c>
      <c r="B648" s="2" t="str">
        <f>"00613854"</f>
        <v>00613854</v>
      </c>
    </row>
    <row r="649" spans="1:2" x14ac:dyDescent="0.25">
      <c r="A649" s="2">
        <v>644</v>
      </c>
      <c r="B649" s="2" t="str">
        <f>"00479435"</f>
        <v>00479435</v>
      </c>
    </row>
    <row r="650" spans="1:2" x14ac:dyDescent="0.25">
      <c r="A650" s="2">
        <v>645</v>
      </c>
      <c r="B650" s="2" t="str">
        <f>"00086522"</f>
        <v>00086522</v>
      </c>
    </row>
    <row r="651" spans="1:2" x14ac:dyDescent="0.25">
      <c r="A651" s="2">
        <v>646</v>
      </c>
      <c r="B651" s="2" t="str">
        <f>"200803000143"</f>
        <v>200803000143</v>
      </c>
    </row>
    <row r="652" spans="1:2" x14ac:dyDescent="0.25">
      <c r="A652" s="2">
        <v>647</v>
      </c>
      <c r="B652" s="2" t="str">
        <f>"201304001690"</f>
        <v>201304001690</v>
      </c>
    </row>
    <row r="653" spans="1:2" x14ac:dyDescent="0.25">
      <c r="A653" s="2">
        <v>648</v>
      </c>
      <c r="B653" s="2" t="str">
        <f>"00493732"</f>
        <v>00493732</v>
      </c>
    </row>
    <row r="654" spans="1:2" x14ac:dyDescent="0.25">
      <c r="A654" s="2">
        <v>649</v>
      </c>
      <c r="B654" s="2" t="str">
        <f>"00757615"</f>
        <v>00757615</v>
      </c>
    </row>
    <row r="655" spans="1:2" x14ac:dyDescent="0.25">
      <c r="A655" s="2">
        <v>650</v>
      </c>
      <c r="B655" s="2" t="str">
        <f>"200802011246"</f>
        <v>200802011246</v>
      </c>
    </row>
    <row r="656" spans="1:2" x14ac:dyDescent="0.25">
      <c r="A656" s="2">
        <v>651</v>
      </c>
      <c r="B656" s="2" t="str">
        <f>"00792704"</f>
        <v>00792704</v>
      </c>
    </row>
    <row r="657" spans="1:2" x14ac:dyDescent="0.25">
      <c r="A657" s="2">
        <v>652</v>
      </c>
      <c r="B657" s="2" t="str">
        <f>"00111060"</f>
        <v>00111060</v>
      </c>
    </row>
    <row r="658" spans="1:2" x14ac:dyDescent="0.25">
      <c r="A658" s="2">
        <v>653</v>
      </c>
      <c r="B658" s="2" t="str">
        <f>"00243344"</f>
        <v>00243344</v>
      </c>
    </row>
    <row r="659" spans="1:2" x14ac:dyDescent="0.25">
      <c r="A659" s="2">
        <v>654</v>
      </c>
      <c r="B659" s="2" t="str">
        <f>"00014242"</f>
        <v>00014242</v>
      </c>
    </row>
    <row r="660" spans="1:2" x14ac:dyDescent="0.25">
      <c r="A660" s="2">
        <v>655</v>
      </c>
      <c r="B660" s="2" t="str">
        <f>"00132113"</f>
        <v>00132113</v>
      </c>
    </row>
    <row r="661" spans="1:2" x14ac:dyDescent="0.25">
      <c r="A661" s="2">
        <v>656</v>
      </c>
      <c r="B661" s="2" t="str">
        <f>"00227025"</f>
        <v>00227025</v>
      </c>
    </row>
    <row r="662" spans="1:2" x14ac:dyDescent="0.25">
      <c r="A662" s="2">
        <v>657</v>
      </c>
      <c r="B662" s="2" t="str">
        <f>"00678523"</f>
        <v>00678523</v>
      </c>
    </row>
    <row r="663" spans="1:2" x14ac:dyDescent="0.25">
      <c r="A663" s="2">
        <v>658</v>
      </c>
      <c r="B663" s="2" t="str">
        <f>"201412000577"</f>
        <v>201412000577</v>
      </c>
    </row>
    <row r="664" spans="1:2" x14ac:dyDescent="0.25">
      <c r="A664" s="2">
        <v>659</v>
      </c>
      <c r="B664" s="2" t="str">
        <f>"00012437"</f>
        <v>00012437</v>
      </c>
    </row>
    <row r="665" spans="1:2" x14ac:dyDescent="0.25">
      <c r="A665" s="2">
        <v>660</v>
      </c>
      <c r="B665" s="2" t="str">
        <f>"00898423"</f>
        <v>00898423</v>
      </c>
    </row>
    <row r="666" spans="1:2" x14ac:dyDescent="0.25">
      <c r="A666" s="2">
        <v>661</v>
      </c>
      <c r="B666" s="2" t="str">
        <f>"00072748"</f>
        <v>00072748</v>
      </c>
    </row>
    <row r="667" spans="1:2" x14ac:dyDescent="0.25">
      <c r="A667" s="2">
        <v>662</v>
      </c>
      <c r="B667" s="2" t="str">
        <f>"201304000939"</f>
        <v>201304000939</v>
      </c>
    </row>
    <row r="668" spans="1:2" x14ac:dyDescent="0.25">
      <c r="A668" s="2">
        <v>663</v>
      </c>
      <c r="B668" s="2" t="str">
        <f>"201406013977"</f>
        <v>201406013977</v>
      </c>
    </row>
    <row r="669" spans="1:2" x14ac:dyDescent="0.25">
      <c r="A669" s="2">
        <v>664</v>
      </c>
      <c r="B669" s="2" t="str">
        <f>"200805000884"</f>
        <v>200805000884</v>
      </c>
    </row>
    <row r="670" spans="1:2" x14ac:dyDescent="0.25">
      <c r="A670" s="2">
        <v>665</v>
      </c>
      <c r="B670" s="2" t="str">
        <f>"201406000141"</f>
        <v>201406000141</v>
      </c>
    </row>
    <row r="671" spans="1:2" x14ac:dyDescent="0.25">
      <c r="A671" s="2">
        <v>666</v>
      </c>
      <c r="B671" s="2" t="str">
        <f>"200712004221"</f>
        <v>200712004221</v>
      </c>
    </row>
    <row r="672" spans="1:2" x14ac:dyDescent="0.25">
      <c r="A672" s="2">
        <v>667</v>
      </c>
      <c r="B672" s="2" t="str">
        <f>"201303000768"</f>
        <v>201303000768</v>
      </c>
    </row>
    <row r="673" spans="1:2" x14ac:dyDescent="0.25">
      <c r="A673" s="2">
        <v>668</v>
      </c>
      <c r="B673" s="2" t="str">
        <f>"201402012160"</f>
        <v>201402012160</v>
      </c>
    </row>
    <row r="674" spans="1:2" x14ac:dyDescent="0.25">
      <c r="A674" s="2">
        <v>669</v>
      </c>
      <c r="B674" s="2" t="str">
        <f>"201406003907"</f>
        <v>201406003907</v>
      </c>
    </row>
    <row r="675" spans="1:2" x14ac:dyDescent="0.25">
      <c r="A675" s="2">
        <v>670</v>
      </c>
      <c r="B675" s="2" t="str">
        <f>"00928396"</f>
        <v>00928396</v>
      </c>
    </row>
    <row r="676" spans="1:2" x14ac:dyDescent="0.25">
      <c r="A676" s="2">
        <v>671</v>
      </c>
      <c r="B676" s="2" t="str">
        <f>"00602575"</f>
        <v>00602575</v>
      </c>
    </row>
    <row r="677" spans="1:2" x14ac:dyDescent="0.25">
      <c r="A677" s="2">
        <v>672</v>
      </c>
      <c r="B677" s="2" t="str">
        <f>"00015054"</f>
        <v>00015054</v>
      </c>
    </row>
    <row r="678" spans="1:2" x14ac:dyDescent="0.25">
      <c r="A678" s="2">
        <v>673</v>
      </c>
      <c r="B678" s="2" t="str">
        <f>"201406012445"</f>
        <v>201406012445</v>
      </c>
    </row>
    <row r="679" spans="1:2" x14ac:dyDescent="0.25">
      <c r="A679" s="2">
        <v>674</v>
      </c>
      <c r="B679" s="2" t="str">
        <f>"00240051"</f>
        <v>00240051</v>
      </c>
    </row>
    <row r="680" spans="1:2" x14ac:dyDescent="0.25">
      <c r="A680" s="2">
        <v>675</v>
      </c>
      <c r="B680" s="2" t="str">
        <f>"00626785"</f>
        <v>00626785</v>
      </c>
    </row>
    <row r="681" spans="1:2" x14ac:dyDescent="0.25">
      <c r="A681" s="2">
        <v>676</v>
      </c>
      <c r="B681" s="2" t="str">
        <f>"201409001068"</f>
        <v>201409001068</v>
      </c>
    </row>
    <row r="682" spans="1:2" x14ac:dyDescent="0.25">
      <c r="A682" s="2">
        <v>677</v>
      </c>
      <c r="B682" s="2" t="str">
        <f>"00130680"</f>
        <v>00130680</v>
      </c>
    </row>
    <row r="683" spans="1:2" x14ac:dyDescent="0.25">
      <c r="A683" s="2">
        <v>678</v>
      </c>
      <c r="B683" s="2" t="str">
        <f>"00114163"</f>
        <v>00114163</v>
      </c>
    </row>
    <row r="684" spans="1:2" x14ac:dyDescent="0.25">
      <c r="A684" s="2">
        <v>679</v>
      </c>
      <c r="B684" s="2" t="str">
        <f>"00121521"</f>
        <v>00121521</v>
      </c>
    </row>
    <row r="685" spans="1:2" x14ac:dyDescent="0.25">
      <c r="A685" s="2">
        <v>680</v>
      </c>
      <c r="B685" s="2" t="str">
        <f>"00243823"</f>
        <v>00243823</v>
      </c>
    </row>
    <row r="686" spans="1:2" x14ac:dyDescent="0.25">
      <c r="A686" s="2">
        <v>681</v>
      </c>
      <c r="B686" s="2" t="str">
        <f>"201303000043"</f>
        <v>201303000043</v>
      </c>
    </row>
    <row r="687" spans="1:2" x14ac:dyDescent="0.25">
      <c r="A687" s="2">
        <v>682</v>
      </c>
      <c r="B687" s="2" t="str">
        <f>"201406000329"</f>
        <v>201406000329</v>
      </c>
    </row>
    <row r="688" spans="1:2" x14ac:dyDescent="0.25">
      <c r="A688" s="2">
        <v>683</v>
      </c>
      <c r="B688" s="2" t="str">
        <f>"00323397"</f>
        <v>00323397</v>
      </c>
    </row>
    <row r="689" spans="1:2" x14ac:dyDescent="0.25">
      <c r="A689" s="2">
        <v>684</v>
      </c>
      <c r="B689" s="2" t="str">
        <f>"200802000947"</f>
        <v>200802000947</v>
      </c>
    </row>
    <row r="690" spans="1:2" x14ac:dyDescent="0.25">
      <c r="A690" s="2">
        <v>685</v>
      </c>
      <c r="B690" s="2" t="str">
        <f>"201406008015"</f>
        <v>201406008015</v>
      </c>
    </row>
    <row r="691" spans="1:2" x14ac:dyDescent="0.25">
      <c r="A691" s="2">
        <v>686</v>
      </c>
      <c r="B691" s="2" t="str">
        <f>"00838745"</f>
        <v>00838745</v>
      </c>
    </row>
    <row r="692" spans="1:2" x14ac:dyDescent="0.25">
      <c r="A692" s="2">
        <v>687</v>
      </c>
      <c r="B692" s="2" t="str">
        <f>"00235499"</f>
        <v>00235499</v>
      </c>
    </row>
    <row r="693" spans="1:2" x14ac:dyDescent="0.25">
      <c r="A693" s="2">
        <v>688</v>
      </c>
      <c r="B693" s="2" t="str">
        <f>"00610542"</f>
        <v>00610542</v>
      </c>
    </row>
    <row r="694" spans="1:2" x14ac:dyDescent="0.25">
      <c r="A694" s="2">
        <v>689</v>
      </c>
      <c r="B694" s="2" t="str">
        <f>"201504000856"</f>
        <v>201504000856</v>
      </c>
    </row>
    <row r="695" spans="1:2" x14ac:dyDescent="0.25">
      <c r="A695" s="2">
        <v>690</v>
      </c>
      <c r="B695" s="2" t="str">
        <f>"00825511"</f>
        <v>00825511</v>
      </c>
    </row>
    <row r="696" spans="1:2" x14ac:dyDescent="0.25">
      <c r="A696" s="2">
        <v>691</v>
      </c>
      <c r="B696" s="2" t="str">
        <f>"00873385"</f>
        <v>00873385</v>
      </c>
    </row>
    <row r="697" spans="1:2" x14ac:dyDescent="0.25">
      <c r="A697" s="2">
        <v>692</v>
      </c>
      <c r="B697" s="2" t="str">
        <f>"200712005435"</f>
        <v>200712005435</v>
      </c>
    </row>
    <row r="698" spans="1:2" x14ac:dyDescent="0.25">
      <c r="A698" s="2">
        <v>693</v>
      </c>
      <c r="B698" s="2" t="str">
        <f>"00012230"</f>
        <v>00012230</v>
      </c>
    </row>
    <row r="699" spans="1:2" x14ac:dyDescent="0.25">
      <c r="A699" s="2">
        <v>694</v>
      </c>
      <c r="B699" s="2" t="str">
        <f>"201504001923"</f>
        <v>201504001923</v>
      </c>
    </row>
    <row r="700" spans="1:2" x14ac:dyDescent="0.25">
      <c r="A700" s="2">
        <v>695</v>
      </c>
      <c r="B700" s="2" t="str">
        <f>"201405000960"</f>
        <v>201405000960</v>
      </c>
    </row>
    <row r="701" spans="1:2" x14ac:dyDescent="0.25">
      <c r="A701" s="2">
        <v>696</v>
      </c>
      <c r="B701" s="2" t="str">
        <f>"200802011719"</f>
        <v>200802011719</v>
      </c>
    </row>
    <row r="702" spans="1:2" x14ac:dyDescent="0.25">
      <c r="A702" s="2">
        <v>697</v>
      </c>
      <c r="B702" s="2" t="str">
        <f>"00235880"</f>
        <v>00235880</v>
      </c>
    </row>
    <row r="703" spans="1:2" x14ac:dyDescent="0.25">
      <c r="A703" s="2">
        <v>698</v>
      </c>
      <c r="B703" s="2" t="str">
        <f>"00126324"</f>
        <v>00126324</v>
      </c>
    </row>
    <row r="704" spans="1:2" x14ac:dyDescent="0.25">
      <c r="A704" s="2">
        <v>699</v>
      </c>
      <c r="B704" s="2" t="str">
        <f>"201406008597"</f>
        <v>201406008597</v>
      </c>
    </row>
    <row r="705" spans="1:2" x14ac:dyDescent="0.25">
      <c r="A705" s="2">
        <v>700</v>
      </c>
      <c r="B705" s="2" t="str">
        <f>"201406008781"</f>
        <v>201406008781</v>
      </c>
    </row>
    <row r="706" spans="1:2" x14ac:dyDescent="0.25">
      <c r="A706" s="2">
        <v>701</v>
      </c>
      <c r="B706" s="2" t="str">
        <f>"00721957"</f>
        <v>00721957</v>
      </c>
    </row>
    <row r="707" spans="1:2" x14ac:dyDescent="0.25">
      <c r="A707" s="2">
        <v>702</v>
      </c>
      <c r="B707" s="2" t="str">
        <f>"00765783"</f>
        <v>00765783</v>
      </c>
    </row>
    <row r="708" spans="1:2" x14ac:dyDescent="0.25">
      <c r="A708" s="2">
        <v>703</v>
      </c>
      <c r="B708" s="2" t="str">
        <f>"00627610"</f>
        <v>00627610</v>
      </c>
    </row>
    <row r="709" spans="1:2" x14ac:dyDescent="0.25">
      <c r="A709" s="2">
        <v>704</v>
      </c>
      <c r="B709" s="2" t="str">
        <f>"00807417"</f>
        <v>00807417</v>
      </c>
    </row>
    <row r="710" spans="1:2" x14ac:dyDescent="0.25">
      <c r="A710" s="2">
        <v>705</v>
      </c>
      <c r="B710" s="2" t="str">
        <f>"00628103"</f>
        <v>00628103</v>
      </c>
    </row>
    <row r="711" spans="1:2" x14ac:dyDescent="0.25">
      <c r="A711" s="2">
        <v>706</v>
      </c>
      <c r="B711" s="2" t="str">
        <f>"201409001738"</f>
        <v>201409001738</v>
      </c>
    </row>
    <row r="712" spans="1:2" x14ac:dyDescent="0.25">
      <c r="A712" s="2">
        <v>707</v>
      </c>
      <c r="B712" s="2" t="str">
        <f>"201401000785"</f>
        <v>201401000785</v>
      </c>
    </row>
    <row r="713" spans="1:2" x14ac:dyDescent="0.25">
      <c r="A713" s="2">
        <v>708</v>
      </c>
      <c r="B713" s="2" t="str">
        <f>"00013072"</f>
        <v>00013072</v>
      </c>
    </row>
    <row r="714" spans="1:2" x14ac:dyDescent="0.25">
      <c r="A714" s="2">
        <v>709</v>
      </c>
      <c r="B714" s="2" t="str">
        <f>"201412007252"</f>
        <v>201412007252</v>
      </c>
    </row>
    <row r="715" spans="1:2" x14ac:dyDescent="0.25">
      <c r="A715" s="2">
        <v>710</v>
      </c>
      <c r="B715" s="2" t="str">
        <f>"201402005702"</f>
        <v>201402005702</v>
      </c>
    </row>
    <row r="716" spans="1:2" x14ac:dyDescent="0.25">
      <c r="A716" s="2">
        <v>711</v>
      </c>
      <c r="B716" s="2" t="str">
        <f>"00011464"</f>
        <v>00011464</v>
      </c>
    </row>
    <row r="717" spans="1:2" x14ac:dyDescent="0.25">
      <c r="A717" s="2">
        <v>712</v>
      </c>
      <c r="B717" s="2" t="str">
        <f>"00228490"</f>
        <v>00228490</v>
      </c>
    </row>
    <row r="718" spans="1:2" x14ac:dyDescent="0.25">
      <c r="A718" s="2">
        <v>713</v>
      </c>
      <c r="B718" s="2" t="str">
        <f>"201409003730"</f>
        <v>201409003730</v>
      </c>
    </row>
    <row r="719" spans="1:2" x14ac:dyDescent="0.25">
      <c r="A719" s="2">
        <v>714</v>
      </c>
      <c r="B719" s="2" t="str">
        <f>"00763057"</f>
        <v>00763057</v>
      </c>
    </row>
    <row r="720" spans="1:2" x14ac:dyDescent="0.25">
      <c r="A720" s="2">
        <v>715</v>
      </c>
      <c r="B720" s="2" t="str">
        <f>"00641648"</f>
        <v>00641648</v>
      </c>
    </row>
    <row r="721" spans="1:2" x14ac:dyDescent="0.25">
      <c r="A721" s="2">
        <v>716</v>
      </c>
      <c r="B721" s="2" t="str">
        <f>"00769808"</f>
        <v>00769808</v>
      </c>
    </row>
    <row r="722" spans="1:2" x14ac:dyDescent="0.25">
      <c r="A722" s="2">
        <v>717</v>
      </c>
      <c r="B722" s="2" t="str">
        <f>"200811000291"</f>
        <v>200811000291</v>
      </c>
    </row>
    <row r="723" spans="1:2" x14ac:dyDescent="0.25">
      <c r="A723" s="2">
        <v>718</v>
      </c>
      <c r="B723" s="2" t="str">
        <f>"201402000949"</f>
        <v>201402000949</v>
      </c>
    </row>
    <row r="724" spans="1:2" x14ac:dyDescent="0.25">
      <c r="A724" s="2">
        <v>719</v>
      </c>
      <c r="B724" s="2" t="str">
        <f>"201412003113"</f>
        <v>201412003113</v>
      </c>
    </row>
    <row r="725" spans="1:2" x14ac:dyDescent="0.25">
      <c r="A725" s="2">
        <v>720</v>
      </c>
      <c r="B725" s="2" t="str">
        <f>"00825230"</f>
        <v>00825230</v>
      </c>
    </row>
    <row r="726" spans="1:2" x14ac:dyDescent="0.25">
      <c r="A726" s="2">
        <v>721</v>
      </c>
      <c r="B726" s="2" t="str">
        <f>"00657872"</f>
        <v>00657872</v>
      </c>
    </row>
    <row r="727" spans="1:2" x14ac:dyDescent="0.25">
      <c r="A727" s="2">
        <v>722</v>
      </c>
      <c r="B727" s="2" t="str">
        <f>"200802007644"</f>
        <v>200802007644</v>
      </c>
    </row>
    <row r="728" spans="1:2" x14ac:dyDescent="0.25">
      <c r="A728" s="2">
        <v>723</v>
      </c>
      <c r="B728" s="2" t="str">
        <f>"200806000398"</f>
        <v>200806000398</v>
      </c>
    </row>
    <row r="729" spans="1:2" x14ac:dyDescent="0.25">
      <c r="A729" s="2">
        <v>724</v>
      </c>
      <c r="B729" s="2" t="str">
        <f>"200802011991"</f>
        <v>200802011991</v>
      </c>
    </row>
    <row r="730" spans="1:2" x14ac:dyDescent="0.25">
      <c r="A730" s="2">
        <v>725</v>
      </c>
      <c r="B730" s="2" t="str">
        <f>"00192450"</f>
        <v>00192450</v>
      </c>
    </row>
    <row r="731" spans="1:2" x14ac:dyDescent="0.25">
      <c r="A731" s="2">
        <v>726</v>
      </c>
      <c r="B731" s="2" t="str">
        <f>"201506000507"</f>
        <v>201506000507</v>
      </c>
    </row>
    <row r="732" spans="1:2" x14ac:dyDescent="0.25">
      <c r="A732" s="2">
        <v>727</v>
      </c>
      <c r="B732" s="2" t="str">
        <f>"201406005527"</f>
        <v>201406005527</v>
      </c>
    </row>
    <row r="733" spans="1:2" x14ac:dyDescent="0.25">
      <c r="A733" s="2">
        <v>728</v>
      </c>
      <c r="B733" s="2" t="str">
        <f>"00473342"</f>
        <v>00473342</v>
      </c>
    </row>
    <row r="734" spans="1:2" x14ac:dyDescent="0.25">
      <c r="A734" s="2">
        <v>729</v>
      </c>
      <c r="B734" s="2" t="str">
        <f>"200712003663"</f>
        <v>200712003663</v>
      </c>
    </row>
    <row r="735" spans="1:2" x14ac:dyDescent="0.25">
      <c r="A735" s="2">
        <v>730</v>
      </c>
      <c r="B735" s="2" t="str">
        <f>"201304003699"</f>
        <v>201304003699</v>
      </c>
    </row>
    <row r="736" spans="1:2" x14ac:dyDescent="0.25">
      <c r="A736" s="2">
        <v>731</v>
      </c>
      <c r="B736" s="2" t="str">
        <f>"00128623"</f>
        <v>00128623</v>
      </c>
    </row>
    <row r="737" spans="1:2" x14ac:dyDescent="0.25">
      <c r="A737" s="2">
        <v>732</v>
      </c>
      <c r="B737" s="2" t="str">
        <f>"00282278"</f>
        <v>00282278</v>
      </c>
    </row>
    <row r="738" spans="1:2" x14ac:dyDescent="0.25">
      <c r="A738" s="2">
        <v>733</v>
      </c>
      <c r="B738" s="2" t="str">
        <f>"00810782"</f>
        <v>00810782</v>
      </c>
    </row>
    <row r="739" spans="1:2" x14ac:dyDescent="0.25">
      <c r="A739" s="2">
        <v>734</v>
      </c>
      <c r="B739" s="2" t="str">
        <f>"00226631"</f>
        <v>00226631</v>
      </c>
    </row>
    <row r="740" spans="1:2" x14ac:dyDescent="0.25">
      <c r="A740" s="2">
        <v>735</v>
      </c>
      <c r="B740" s="2" t="str">
        <f>"201001000161"</f>
        <v>201001000161</v>
      </c>
    </row>
    <row r="741" spans="1:2" x14ac:dyDescent="0.25">
      <c r="A741" s="2">
        <v>736</v>
      </c>
      <c r="B741" s="2" t="str">
        <f>"201304003415"</f>
        <v>201304003415</v>
      </c>
    </row>
    <row r="742" spans="1:2" x14ac:dyDescent="0.25">
      <c r="A742" s="2">
        <v>737</v>
      </c>
      <c r="B742" s="2" t="str">
        <f>"201504000280"</f>
        <v>201504000280</v>
      </c>
    </row>
    <row r="743" spans="1:2" x14ac:dyDescent="0.25">
      <c r="A743" s="2">
        <v>738</v>
      </c>
      <c r="B743" s="2" t="str">
        <f>"00011290"</f>
        <v>00011290</v>
      </c>
    </row>
    <row r="744" spans="1:2" x14ac:dyDescent="0.25">
      <c r="A744" s="2">
        <v>739</v>
      </c>
      <c r="B744" s="2" t="str">
        <f>"201303000547"</f>
        <v>201303000547</v>
      </c>
    </row>
    <row r="745" spans="1:2" x14ac:dyDescent="0.25">
      <c r="A745" s="2">
        <v>740</v>
      </c>
      <c r="B745" s="2" t="str">
        <f>"00461161"</f>
        <v>00461161</v>
      </c>
    </row>
    <row r="746" spans="1:2" x14ac:dyDescent="0.25">
      <c r="A746" s="2">
        <v>741</v>
      </c>
      <c r="B746" s="2" t="str">
        <f>"00085286"</f>
        <v>00085286</v>
      </c>
    </row>
    <row r="747" spans="1:2" x14ac:dyDescent="0.25">
      <c r="A747" s="2">
        <v>742</v>
      </c>
      <c r="B747" s="2" t="str">
        <f>"00915311"</f>
        <v>00915311</v>
      </c>
    </row>
    <row r="748" spans="1:2" x14ac:dyDescent="0.25">
      <c r="A748" s="2">
        <v>743</v>
      </c>
      <c r="B748" s="2" t="str">
        <f>"201410008684"</f>
        <v>201410008684</v>
      </c>
    </row>
    <row r="749" spans="1:2" x14ac:dyDescent="0.25">
      <c r="A749" s="2">
        <v>744</v>
      </c>
      <c r="B749" s="2" t="str">
        <f>"00119450"</f>
        <v>00119450</v>
      </c>
    </row>
    <row r="750" spans="1:2" x14ac:dyDescent="0.25">
      <c r="A750" s="2">
        <v>745</v>
      </c>
      <c r="B750" s="2" t="str">
        <f>"00714286"</f>
        <v>00714286</v>
      </c>
    </row>
    <row r="751" spans="1:2" x14ac:dyDescent="0.25">
      <c r="A751" s="2">
        <v>746</v>
      </c>
      <c r="B751" s="2" t="str">
        <f>"00521939"</f>
        <v>00521939</v>
      </c>
    </row>
    <row r="752" spans="1:2" x14ac:dyDescent="0.25">
      <c r="A752" s="2">
        <v>747</v>
      </c>
      <c r="B752" s="2" t="str">
        <f>"00821272"</f>
        <v>00821272</v>
      </c>
    </row>
    <row r="753" spans="1:2" x14ac:dyDescent="0.25">
      <c r="A753" s="2">
        <v>748</v>
      </c>
      <c r="B753" s="2" t="str">
        <f>"201410008017"</f>
        <v>201410008017</v>
      </c>
    </row>
    <row r="754" spans="1:2" x14ac:dyDescent="0.25">
      <c r="A754" s="2">
        <v>749</v>
      </c>
      <c r="B754" s="2" t="str">
        <f>"201304003365"</f>
        <v>201304003365</v>
      </c>
    </row>
    <row r="755" spans="1:2" x14ac:dyDescent="0.25">
      <c r="A755" s="2">
        <v>750</v>
      </c>
      <c r="B755" s="2" t="str">
        <f>"201409000498"</f>
        <v>201409000498</v>
      </c>
    </row>
    <row r="756" spans="1:2" x14ac:dyDescent="0.25">
      <c r="A756" s="2">
        <v>751</v>
      </c>
      <c r="B756" s="2" t="str">
        <f>"200804001020"</f>
        <v>200804001020</v>
      </c>
    </row>
    <row r="757" spans="1:2" x14ac:dyDescent="0.25">
      <c r="A757" s="2">
        <v>752</v>
      </c>
      <c r="B757" s="2" t="str">
        <f>"00319793"</f>
        <v>00319793</v>
      </c>
    </row>
    <row r="758" spans="1:2" x14ac:dyDescent="0.25">
      <c r="A758" s="2">
        <v>753</v>
      </c>
      <c r="B758" s="2" t="str">
        <f>"201402001847"</f>
        <v>201402001847</v>
      </c>
    </row>
    <row r="759" spans="1:2" x14ac:dyDescent="0.25">
      <c r="A759" s="2">
        <v>754</v>
      </c>
      <c r="B759" s="2" t="str">
        <f>"00641046"</f>
        <v>00641046</v>
      </c>
    </row>
    <row r="760" spans="1:2" x14ac:dyDescent="0.25">
      <c r="A760" s="2">
        <v>755</v>
      </c>
      <c r="B760" s="2" t="str">
        <f>"00090922"</f>
        <v>00090922</v>
      </c>
    </row>
    <row r="761" spans="1:2" x14ac:dyDescent="0.25">
      <c r="A761" s="2">
        <v>756</v>
      </c>
      <c r="B761" s="2" t="str">
        <f>"00109035"</f>
        <v>00109035</v>
      </c>
    </row>
    <row r="762" spans="1:2" x14ac:dyDescent="0.25">
      <c r="A762" s="2">
        <v>757</v>
      </c>
      <c r="B762" s="2" t="str">
        <f>"201304006301"</f>
        <v>201304006301</v>
      </c>
    </row>
    <row r="763" spans="1:2" x14ac:dyDescent="0.25">
      <c r="A763" s="2">
        <v>758</v>
      </c>
      <c r="B763" s="2" t="str">
        <f>"200712004015"</f>
        <v>200712004015</v>
      </c>
    </row>
    <row r="764" spans="1:2" x14ac:dyDescent="0.25">
      <c r="A764" s="2">
        <v>759</v>
      </c>
      <c r="B764" s="2" t="str">
        <f>"201406013534"</f>
        <v>201406013534</v>
      </c>
    </row>
    <row r="765" spans="1:2" x14ac:dyDescent="0.25">
      <c r="A765" s="2">
        <v>760</v>
      </c>
      <c r="B765" s="2" t="str">
        <f>"00808722"</f>
        <v>00808722</v>
      </c>
    </row>
    <row r="766" spans="1:2" x14ac:dyDescent="0.25">
      <c r="A766" s="2">
        <v>761</v>
      </c>
      <c r="B766" s="2" t="str">
        <f>"201406014070"</f>
        <v>201406014070</v>
      </c>
    </row>
    <row r="767" spans="1:2" x14ac:dyDescent="0.25">
      <c r="A767" s="2">
        <v>762</v>
      </c>
      <c r="B767" s="2" t="str">
        <f>"201511005935"</f>
        <v>201511005935</v>
      </c>
    </row>
    <row r="768" spans="1:2" x14ac:dyDescent="0.25">
      <c r="A768" s="2">
        <v>763</v>
      </c>
      <c r="B768" s="2" t="str">
        <f>"00785550"</f>
        <v>00785550</v>
      </c>
    </row>
    <row r="769" spans="1:2" x14ac:dyDescent="0.25">
      <c r="A769" s="2">
        <v>764</v>
      </c>
      <c r="B769" s="2" t="str">
        <f>"00207972"</f>
        <v>00207972</v>
      </c>
    </row>
    <row r="770" spans="1:2" x14ac:dyDescent="0.25">
      <c r="A770" s="2">
        <v>765</v>
      </c>
      <c r="B770" s="2" t="str">
        <f>"00545637"</f>
        <v>00545637</v>
      </c>
    </row>
    <row r="771" spans="1:2" x14ac:dyDescent="0.25">
      <c r="A771" s="2">
        <v>766</v>
      </c>
      <c r="B771" s="2" t="str">
        <f>"200712001836"</f>
        <v>200712001836</v>
      </c>
    </row>
    <row r="772" spans="1:2" x14ac:dyDescent="0.25">
      <c r="A772" s="2">
        <v>767</v>
      </c>
      <c r="B772" s="2" t="str">
        <f>"200801011605"</f>
        <v>200801011605</v>
      </c>
    </row>
    <row r="773" spans="1:2" x14ac:dyDescent="0.25">
      <c r="A773" s="2">
        <v>768</v>
      </c>
      <c r="B773" s="2" t="str">
        <f>"200904000091"</f>
        <v>200904000091</v>
      </c>
    </row>
    <row r="774" spans="1:2" x14ac:dyDescent="0.25">
      <c r="A774" s="2">
        <v>769</v>
      </c>
      <c r="B774" s="2" t="str">
        <f>"200802003013"</f>
        <v>200802003013</v>
      </c>
    </row>
    <row r="775" spans="1:2" x14ac:dyDescent="0.25">
      <c r="A775" s="2">
        <v>770</v>
      </c>
      <c r="B775" s="2" t="str">
        <f>"201412001795"</f>
        <v>201412001795</v>
      </c>
    </row>
    <row r="776" spans="1:2" x14ac:dyDescent="0.25">
      <c r="A776" s="2">
        <v>771</v>
      </c>
      <c r="B776" s="2" t="str">
        <f>"00888125"</f>
        <v>00888125</v>
      </c>
    </row>
    <row r="777" spans="1:2" x14ac:dyDescent="0.25">
      <c r="A777" s="2">
        <v>772</v>
      </c>
      <c r="B777" s="2" t="str">
        <f>"00553480"</f>
        <v>00553480</v>
      </c>
    </row>
    <row r="778" spans="1:2" x14ac:dyDescent="0.25">
      <c r="A778" s="2">
        <v>773</v>
      </c>
      <c r="B778" s="2" t="str">
        <f>"201304000811"</f>
        <v>201304000811</v>
      </c>
    </row>
    <row r="779" spans="1:2" x14ac:dyDescent="0.25">
      <c r="A779" s="2">
        <v>774</v>
      </c>
      <c r="B779" s="2" t="str">
        <f>"201511038507"</f>
        <v>201511038507</v>
      </c>
    </row>
    <row r="780" spans="1:2" x14ac:dyDescent="0.25">
      <c r="A780" s="2">
        <v>775</v>
      </c>
      <c r="B780" s="2" t="str">
        <f>"00113127"</f>
        <v>00113127</v>
      </c>
    </row>
    <row r="781" spans="1:2" x14ac:dyDescent="0.25">
      <c r="A781" s="2">
        <v>776</v>
      </c>
      <c r="B781" s="2" t="str">
        <f>"00827733"</f>
        <v>00827733</v>
      </c>
    </row>
    <row r="782" spans="1:2" x14ac:dyDescent="0.25">
      <c r="A782" s="2">
        <v>777</v>
      </c>
      <c r="B782" s="2" t="str">
        <f>"00203164"</f>
        <v>00203164</v>
      </c>
    </row>
    <row r="783" spans="1:2" x14ac:dyDescent="0.25">
      <c r="A783" s="2">
        <v>778</v>
      </c>
      <c r="B783" s="2" t="str">
        <f>"200712000006"</f>
        <v>200712000006</v>
      </c>
    </row>
    <row r="784" spans="1:2" x14ac:dyDescent="0.25">
      <c r="A784" s="2">
        <v>779</v>
      </c>
      <c r="B784" s="2" t="str">
        <f>"00513596"</f>
        <v>00513596</v>
      </c>
    </row>
    <row r="785" spans="1:2" x14ac:dyDescent="0.25">
      <c r="A785" s="2">
        <v>780</v>
      </c>
      <c r="B785" s="2" t="str">
        <f>"201406002304"</f>
        <v>201406002304</v>
      </c>
    </row>
    <row r="786" spans="1:2" x14ac:dyDescent="0.25">
      <c r="A786" s="2">
        <v>781</v>
      </c>
      <c r="B786" s="2" t="str">
        <f>"00104604"</f>
        <v>00104604</v>
      </c>
    </row>
    <row r="787" spans="1:2" x14ac:dyDescent="0.25">
      <c r="A787" s="2">
        <v>782</v>
      </c>
      <c r="B787" s="2" t="str">
        <f>"201304006397"</f>
        <v>201304006397</v>
      </c>
    </row>
    <row r="788" spans="1:2" x14ac:dyDescent="0.25">
      <c r="A788" s="2">
        <v>783</v>
      </c>
      <c r="B788" s="2" t="str">
        <f>"00102054"</f>
        <v>00102054</v>
      </c>
    </row>
    <row r="789" spans="1:2" x14ac:dyDescent="0.25">
      <c r="A789" s="2">
        <v>784</v>
      </c>
      <c r="B789" s="2" t="str">
        <f>"201409006138"</f>
        <v>201409006138</v>
      </c>
    </row>
    <row r="790" spans="1:2" x14ac:dyDescent="0.25">
      <c r="A790" s="2">
        <v>785</v>
      </c>
      <c r="B790" s="2" t="str">
        <f>"200712001655"</f>
        <v>200712001655</v>
      </c>
    </row>
    <row r="791" spans="1:2" x14ac:dyDescent="0.25">
      <c r="A791" s="2">
        <v>786</v>
      </c>
      <c r="B791" s="2" t="str">
        <f>"201406007336"</f>
        <v>201406007336</v>
      </c>
    </row>
    <row r="792" spans="1:2" x14ac:dyDescent="0.25">
      <c r="A792" s="2">
        <v>787</v>
      </c>
      <c r="B792" s="2" t="str">
        <f>"00775241"</f>
        <v>00775241</v>
      </c>
    </row>
    <row r="793" spans="1:2" x14ac:dyDescent="0.25">
      <c r="A793" s="2">
        <v>788</v>
      </c>
      <c r="B793" s="2" t="str">
        <f>"200801000625"</f>
        <v>200801000625</v>
      </c>
    </row>
    <row r="794" spans="1:2" x14ac:dyDescent="0.25">
      <c r="A794" s="2">
        <v>789</v>
      </c>
      <c r="B794" s="2" t="str">
        <f>"00152020"</f>
        <v>00152020</v>
      </c>
    </row>
    <row r="795" spans="1:2" x14ac:dyDescent="0.25">
      <c r="A795" s="2">
        <v>790</v>
      </c>
      <c r="B795" s="2" t="str">
        <f>"201402011811"</f>
        <v>201402011811</v>
      </c>
    </row>
    <row r="796" spans="1:2" x14ac:dyDescent="0.25">
      <c r="A796" s="2">
        <v>791</v>
      </c>
      <c r="B796" s="2" t="str">
        <f>"201401002181"</f>
        <v>201401002181</v>
      </c>
    </row>
    <row r="797" spans="1:2" x14ac:dyDescent="0.25">
      <c r="A797" s="2">
        <v>792</v>
      </c>
      <c r="B797" s="2" t="str">
        <f>"00882444"</f>
        <v>00882444</v>
      </c>
    </row>
    <row r="798" spans="1:2" x14ac:dyDescent="0.25">
      <c r="A798" s="2">
        <v>793</v>
      </c>
      <c r="B798" s="2" t="str">
        <f>"201409000349"</f>
        <v>201409000349</v>
      </c>
    </row>
    <row r="799" spans="1:2" x14ac:dyDescent="0.25">
      <c r="A799" s="2">
        <v>794</v>
      </c>
      <c r="B799" s="2" t="str">
        <f>"00245083"</f>
        <v>00245083</v>
      </c>
    </row>
    <row r="800" spans="1:2" x14ac:dyDescent="0.25">
      <c r="A800" s="2">
        <v>795</v>
      </c>
      <c r="B800" s="2" t="str">
        <f>"00238398"</f>
        <v>00238398</v>
      </c>
    </row>
    <row r="801" spans="1:2" x14ac:dyDescent="0.25">
      <c r="A801" s="2">
        <v>796</v>
      </c>
      <c r="B801" s="2" t="str">
        <f>"200802011761"</f>
        <v>200802011761</v>
      </c>
    </row>
    <row r="802" spans="1:2" x14ac:dyDescent="0.25">
      <c r="A802" s="2">
        <v>797</v>
      </c>
      <c r="B802" s="2" t="str">
        <f>"00931161"</f>
        <v>00931161</v>
      </c>
    </row>
    <row r="803" spans="1:2" x14ac:dyDescent="0.25">
      <c r="A803" s="2">
        <v>798</v>
      </c>
      <c r="B803" s="2" t="str">
        <f>"00615882"</f>
        <v>00615882</v>
      </c>
    </row>
    <row r="804" spans="1:2" x14ac:dyDescent="0.25">
      <c r="A804" s="2">
        <v>799</v>
      </c>
      <c r="B804" s="2" t="str">
        <f>"200906000013"</f>
        <v>200906000013</v>
      </c>
    </row>
    <row r="805" spans="1:2" x14ac:dyDescent="0.25">
      <c r="A805" s="2">
        <v>800</v>
      </c>
      <c r="B805" s="2" t="str">
        <f>"00239104"</f>
        <v>00239104</v>
      </c>
    </row>
    <row r="806" spans="1:2" x14ac:dyDescent="0.25">
      <c r="A806" s="2">
        <v>801</v>
      </c>
      <c r="B806" s="2" t="str">
        <f>"00195207"</f>
        <v>00195207</v>
      </c>
    </row>
    <row r="807" spans="1:2" x14ac:dyDescent="0.25">
      <c r="A807" s="2">
        <v>802</v>
      </c>
      <c r="B807" s="2" t="str">
        <f>"00932551"</f>
        <v>00932551</v>
      </c>
    </row>
    <row r="808" spans="1:2" x14ac:dyDescent="0.25">
      <c r="A808" s="2">
        <v>803</v>
      </c>
      <c r="B808" s="2" t="str">
        <f>"200712004672"</f>
        <v>200712004672</v>
      </c>
    </row>
    <row r="809" spans="1:2" x14ac:dyDescent="0.25">
      <c r="A809" s="2">
        <v>804</v>
      </c>
      <c r="B809" s="2" t="str">
        <f>"200801001717"</f>
        <v>200801001717</v>
      </c>
    </row>
    <row r="810" spans="1:2" x14ac:dyDescent="0.25">
      <c r="A810" s="2">
        <v>805</v>
      </c>
      <c r="B810" s="2" t="str">
        <f>"00782582"</f>
        <v>00782582</v>
      </c>
    </row>
    <row r="811" spans="1:2" x14ac:dyDescent="0.25">
      <c r="A811" s="2">
        <v>806</v>
      </c>
      <c r="B811" s="2" t="str">
        <f>"00927480"</f>
        <v>00927480</v>
      </c>
    </row>
    <row r="812" spans="1:2" x14ac:dyDescent="0.25">
      <c r="A812" s="2">
        <v>807</v>
      </c>
      <c r="B812" s="2" t="str">
        <f>"00808224"</f>
        <v>00808224</v>
      </c>
    </row>
    <row r="813" spans="1:2" x14ac:dyDescent="0.25">
      <c r="A813" s="2">
        <v>808</v>
      </c>
      <c r="B813" s="2" t="str">
        <f>"00011153"</f>
        <v>00011153</v>
      </c>
    </row>
    <row r="814" spans="1:2" x14ac:dyDescent="0.25">
      <c r="A814" s="2">
        <v>809</v>
      </c>
      <c r="B814" s="2" t="str">
        <f>"00932996"</f>
        <v>00932996</v>
      </c>
    </row>
    <row r="815" spans="1:2" x14ac:dyDescent="0.25">
      <c r="A815" s="2">
        <v>810</v>
      </c>
      <c r="B815" s="2" t="str">
        <f>"00618649"</f>
        <v>00618649</v>
      </c>
    </row>
    <row r="816" spans="1:2" x14ac:dyDescent="0.25">
      <c r="A816" s="2">
        <v>811</v>
      </c>
      <c r="B816" s="2" t="str">
        <f>"200802001290"</f>
        <v>200802001290</v>
      </c>
    </row>
    <row r="817" spans="1:2" x14ac:dyDescent="0.25">
      <c r="A817" s="2">
        <v>812</v>
      </c>
      <c r="B817" s="2" t="str">
        <f>"201604004924"</f>
        <v>201604004924</v>
      </c>
    </row>
    <row r="818" spans="1:2" x14ac:dyDescent="0.25">
      <c r="A818" s="2">
        <v>813</v>
      </c>
      <c r="B818" s="2" t="str">
        <f>"201512000989"</f>
        <v>201512000989</v>
      </c>
    </row>
    <row r="819" spans="1:2" x14ac:dyDescent="0.25">
      <c r="A819" s="2">
        <v>814</v>
      </c>
      <c r="B819" s="2" t="str">
        <f>"00012127"</f>
        <v>00012127</v>
      </c>
    </row>
    <row r="820" spans="1:2" x14ac:dyDescent="0.25">
      <c r="A820" s="2">
        <v>815</v>
      </c>
      <c r="B820" s="2" t="str">
        <f>"00869785"</f>
        <v>00869785</v>
      </c>
    </row>
    <row r="821" spans="1:2" x14ac:dyDescent="0.25">
      <c r="A821" s="2">
        <v>816</v>
      </c>
      <c r="B821" s="2" t="str">
        <f>"00765258"</f>
        <v>00765258</v>
      </c>
    </row>
    <row r="822" spans="1:2" x14ac:dyDescent="0.25">
      <c r="A822" s="2">
        <v>817</v>
      </c>
      <c r="B822" s="2" t="str">
        <f>"201405000373"</f>
        <v>201405000373</v>
      </c>
    </row>
    <row r="823" spans="1:2" x14ac:dyDescent="0.25">
      <c r="A823" s="2">
        <v>818</v>
      </c>
      <c r="B823" s="2" t="str">
        <f>"00890420"</f>
        <v>00890420</v>
      </c>
    </row>
    <row r="824" spans="1:2" x14ac:dyDescent="0.25">
      <c r="A824" s="2">
        <v>819</v>
      </c>
      <c r="B824" s="2" t="str">
        <f>"00930324"</f>
        <v>00930324</v>
      </c>
    </row>
    <row r="825" spans="1:2" x14ac:dyDescent="0.25">
      <c r="A825" s="2">
        <v>820</v>
      </c>
      <c r="B825" s="2" t="str">
        <f>"00773612"</f>
        <v>00773612</v>
      </c>
    </row>
    <row r="826" spans="1:2" x14ac:dyDescent="0.25">
      <c r="A826" s="2">
        <v>821</v>
      </c>
      <c r="B826" s="2" t="str">
        <f>"00828550"</f>
        <v>00828550</v>
      </c>
    </row>
    <row r="827" spans="1:2" x14ac:dyDescent="0.25">
      <c r="A827" s="2">
        <v>822</v>
      </c>
      <c r="B827" s="2" t="str">
        <f>"00878198"</f>
        <v>00878198</v>
      </c>
    </row>
    <row r="828" spans="1:2" x14ac:dyDescent="0.25">
      <c r="A828" s="2">
        <v>823</v>
      </c>
      <c r="B828" s="2" t="str">
        <f>"00860218"</f>
        <v>00860218</v>
      </c>
    </row>
    <row r="829" spans="1:2" x14ac:dyDescent="0.25">
      <c r="A829" s="2">
        <v>824</v>
      </c>
      <c r="B829" s="2" t="str">
        <f>"200802007143"</f>
        <v>200802007143</v>
      </c>
    </row>
    <row r="830" spans="1:2" x14ac:dyDescent="0.25">
      <c r="A830" s="2">
        <v>825</v>
      </c>
      <c r="B830" s="2" t="str">
        <f>"00113769"</f>
        <v>00113769</v>
      </c>
    </row>
    <row r="831" spans="1:2" x14ac:dyDescent="0.25">
      <c r="A831" s="2">
        <v>826</v>
      </c>
      <c r="B831" s="2" t="str">
        <f>"00846465"</f>
        <v>00846465</v>
      </c>
    </row>
    <row r="832" spans="1:2" x14ac:dyDescent="0.25">
      <c r="A832" s="2">
        <v>827</v>
      </c>
      <c r="B832" s="2" t="str">
        <f>"00708929"</f>
        <v>00708929</v>
      </c>
    </row>
    <row r="833" spans="1:2" x14ac:dyDescent="0.25">
      <c r="A833" s="2">
        <v>828</v>
      </c>
      <c r="B833" s="2" t="str">
        <f>"00011514"</f>
        <v>00011514</v>
      </c>
    </row>
    <row r="834" spans="1:2" x14ac:dyDescent="0.25">
      <c r="A834" s="2">
        <v>829</v>
      </c>
      <c r="B834" s="2" t="str">
        <f>"201402007609"</f>
        <v>201402007609</v>
      </c>
    </row>
    <row r="835" spans="1:2" x14ac:dyDescent="0.25">
      <c r="A835" s="2">
        <v>830</v>
      </c>
      <c r="B835" s="2" t="str">
        <f>"00464182"</f>
        <v>00464182</v>
      </c>
    </row>
    <row r="836" spans="1:2" x14ac:dyDescent="0.25">
      <c r="A836" s="2">
        <v>831</v>
      </c>
      <c r="B836" s="2" t="str">
        <f>"201506003411"</f>
        <v>201506003411</v>
      </c>
    </row>
    <row r="837" spans="1:2" x14ac:dyDescent="0.25">
      <c r="A837" s="2">
        <v>832</v>
      </c>
      <c r="B837" s="2" t="str">
        <f>"201406013629"</f>
        <v>201406013629</v>
      </c>
    </row>
    <row r="838" spans="1:2" x14ac:dyDescent="0.25">
      <c r="A838" s="2">
        <v>833</v>
      </c>
      <c r="B838" s="2" t="str">
        <f>"00314756"</f>
        <v>00314756</v>
      </c>
    </row>
    <row r="839" spans="1:2" x14ac:dyDescent="0.25">
      <c r="A839" s="2">
        <v>834</v>
      </c>
      <c r="B839" s="2" t="str">
        <f>"00466819"</f>
        <v>00466819</v>
      </c>
    </row>
    <row r="840" spans="1:2" x14ac:dyDescent="0.25">
      <c r="A840" s="2">
        <v>835</v>
      </c>
      <c r="B840" s="2" t="str">
        <f>"201406015972"</f>
        <v>201406015972</v>
      </c>
    </row>
    <row r="841" spans="1:2" x14ac:dyDescent="0.25">
      <c r="A841" s="2">
        <v>836</v>
      </c>
      <c r="B841" s="2" t="str">
        <f>"00725366"</f>
        <v>00725366</v>
      </c>
    </row>
    <row r="842" spans="1:2" x14ac:dyDescent="0.25">
      <c r="A842" s="2">
        <v>837</v>
      </c>
      <c r="B842" s="2" t="str">
        <f>"00926683"</f>
        <v>00926683</v>
      </c>
    </row>
    <row r="843" spans="1:2" x14ac:dyDescent="0.25">
      <c r="A843" s="2">
        <v>838</v>
      </c>
      <c r="B843" s="2" t="str">
        <f>"00088872"</f>
        <v>00088872</v>
      </c>
    </row>
    <row r="844" spans="1:2" x14ac:dyDescent="0.25">
      <c r="A844" s="2">
        <v>839</v>
      </c>
      <c r="B844" s="2" t="str">
        <f>"201304001967"</f>
        <v>201304001967</v>
      </c>
    </row>
    <row r="845" spans="1:2" x14ac:dyDescent="0.25">
      <c r="A845" s="2">
        <v>840</v>
      </c>
      <c r="B845" s="2" t="str">
        <f>"200801002535"</f>
        <v>200801002535</v>
      </c>
    </row>
    <row r="846" spans="1:2" x14ac:dyDescent="0.25">
      <c r="A846" s="2">
        <v>841</v>
      </c>
      <c r="B846" s="2" t="str">
        <f>"201405001646"</f>
        <v>201405001646</v>
      </c>
    </row>
    <row r="847" spans="1:2" x14ac:dyDescent="0.25">
      <c r="A847" s="2">
        <v>842</v>
      </c>
      <c r="B847" s="2" t="str">
        <f>"201506001763"</f>
        <v>201506001763</v>
      </c>
    </row>
    <row r="848" spans="1:2" x14ac:dyDescent="0.25">
      <c r="A848" s="2">
        <v>843</v>
      </c>
      <c r="B848" s="2" t="str">
        <f>"201406013945"</f>
        <v>201406013945</v>
      </c>
    </row>
    <row r="849" spans="1:2" x14ac:dyDescent="0.25">
      <c r="A849" s="2">
        <v>844</v>
      </c>
      <c r="B849" s="2" t="str">
        <f>"201406015013"</f>
        <v>201406015013</v>
      </c>
    </row>
    <row r="850" spans="1:2" x14ac:dyDescent="0.25">
      <c r="A850" s="2">
        <v>845</v>
      </c>
      <c r="B850" s="2" t="str">
        <f>"00619733"</f>
        <v>00619733</v>
      </c>
    </row>
    <row r="851" spans="1:2" x14ac:dyDescent="0.25">
      <c r="A851" s="2">
        <v>846</v>
      </c>
      <c r="B851" s="2" t="str">
        <f>"00114717"</f>
        <v>00114717</v>
      </c>
    </row>
    <row r="852" spans="1:2" x14ac:dyDescent="0.25">
      <c r="A852" s="2">
        <v>847</v>
      </c>
      <c r="B852" s="2" t="str">
        <f>"00831148"</f>
        <v>00831148</v>
      </c>
    </row>
    <row r="853" spans="1:2" x14ac:dyDescent="0.25">
      <c r="A853" s="2">
        <v>848</v>
      </c>
      <c r="B853" s="2" t="str">
        <f>"00025848"</f>
        <v>00025848</v>
      </c>
    </row>
    <row r="854" spans="1:2" x14ac:dyDescent="0.25">
      <c r="A854" s="2">
        <v>849</v>
      </c>
      <c r="B854" s="2" t="str">
        <f>"00198383"</f>
        <v>00198383</v>
      </c>
    </row>
    <row r="855" spans="1:2" x14ac:dyDescent="0.25">
      <c r="A855" s="2">
        <v>850</v>
      </c>
      <c r="B855" s="2" t="str">
        <f>"201506000056"</f>
        <v>201506000056</v>
      </c>
    </row>
    <row r="856" spans="1:2" x14ac:dyDescent="0.25">
      <c r="A856" s="2">
        <v>851</v>
      </c>
      <c r="B856" s="2" t="str">
        <f>"00017408"</f>
        <v>00017408</v>
      </c>
    </row>
    <row r="857" spans="1:2" x14ac:dyDescent="0.25">
      <c r="A857" s="2">
        <v>852</v>
      </c>
      <c r="B857" s="2" t="str">
        <f>"201005000057"</f>
        <v>201005000057</v>
      </c>
    </row>
    <row r="858" spans="1:2" x14ac:dyDescent="0.25">
      <c r="A858" s="2">
        <v>853</v>
      </c>
      <c r="B858" s="2" t="str">
        <f>"201304001540"</f>
        <v>201304001540</v>
      </c>
    </row>
    <row r="859" spans="1:2" x14ac:dyDescent="0.25">
      <c r="A859" s="2">
        <v>854</v>
      </c>
      <c r="B859" s="2" t="str">
        <f>"00095807"</f>
        <v>00095807</v>
      </c>
    </row>
    <row r="860" spans="1:2" x14ac:dyDescent="0.25">
      <c r="A860" s="2">
        <v>855</v>
      </c>
      <c r="B860" s="2" t="str">
        <f>"00114223"</f>
        <v>00114223</v>
      </c>
    </row>
    <row r="861" spans="1:2" x14ac:dyDescent="0.25">
      <c r="A861" s="2">
        <v>856</v>
      </c>
      <c r="B861" s="2" t="str">
        <f>"201406007111"</f>
        <v>201406007111</v>
      </c>
    </row>
    <row r="862" spans="1:2" x14ac:dyDescent="0.25">
      <c r="A862" s="2">
        <v>857</v>
      </c>
      <c r="B862" s="2" t="str">
        <f>"201410004506"</f>
        <v>201410004506</v>
      </c>
    </row>
    <row r="863" spans="1:2" x14ac:dyDescent="0.25">
      <c r="A863" s="2">
        <v>858</v>
      </c>
      <c r="B863" s="2" t="str">
        <f>"00481333"</f>
        <v>00481333</v>
      </c>
    </row>
    <row r="864" spans="1:2" x14ac:dyDescent="0.25">
      <c r="A864" s="2">
        <v>859</v>
      </c>
      <c r="B864" s="2" t="str">
        <f>"200807000584"</f>
        <v>200807000584</v>
      </c>
    </row>
    <row r="865" spans="1:2" x14ac:dyDescent="0.25">
      <c r="A865" s="2">
        <v>860</v>
      </c>
      <c r="B865" s="2" t="str">
        <f>"200801009388"</f>
        <v>200801009388</v>
      </c>
    </row>
    <row r="866" spans="1:2" x14ac:dyDescent="0.25">
      <c r="A866" s="2">
        <v>861</v>
      </c>
      <c r="B866" s="2" t="str">
        <f>"201409004086"</f>
        <v>201409004086</v>
      </c>
    </row>
    <row r="867" spans="1:2" x14ac:dyDescent="0.25">
      <c r="A867" s="2">
        <v>862</v>
      </c>
      <c r="B867" s="2" t="str">
        <f>"00765102"</f>
        <v>00765102</v>
      </c>
    </row>
    <row r="868" spans="1:2" x14ac:dyDescent="0.25">
      <c r="A868" s="2">
        <v>863</v>
      </c>
      <c r="B868" s="2" t="str">
        <f>"00491499"</f>
        <v>00491499</v>
      </c>
    </row>
    <row r="869" spans="1:2" x14ac:dyDescent="0.25">
      <c r="A869" s="2">
        <v>864</v>
      </c>
      <c r="B869" s="2" t="str">
        <f>"201001000350"</f>
        <v>201001000350</v>
      </c>
    </row>
    <row r="870" spans="1:2" x14ac:dyDescent="0.25">
      <c r="A870" s="2">
        <v>865</v>
      </c>
      <c r="B870" s="2" t="str">
        <f>"00481354"</f>
        <v>00481354</v>
      </c>
    </row>
    <row r="871" spans="1:2" x14ac:dyDescent="0.25">
      <c r="A871" s="2">
        <v>866</v>
      </c>
      <c r="B871" s="2" t="str">
        <f>"00203598"</f>
        <v>00203598</v>
      </c>
    </row>
    <row r="872" spans="1:2" x14ac:dyDescent="0.25">
      <c r="A872" s="2">
        <v>867</v>
      </c>
      <c r="B872" s="2" t="str">
        <f>"201304002873"</f>
        <v>201304002873</v>
      </c>
    </row>
    <row r="873" spans="1:2" x14ac:dyDescent="0.25">
      <c r="A873" s="2">
        <v>868</v>
      </c>
      <c r="B873" s="2" t="str">
        <f>"201503000566"</f>
        <v>201503000566</v>
      </c>
    </row>
    <row r="874" spans="1:2" x14ac:dyDescent="0.25">
      <c r="A874" s="2">
        <v>869</v>
      </c>
      <c r="B874" s="2" t="str">
        <f>"00825614"</f>
        <v>00825614</v>
      </c>
    </row>
    <row r="875" spans="1:2" x14ac:dyDescent="0.25">
      <c r="A875" s="2">
        <v>870</v>
      </c>
      <c r="B875" s="2" t="str">
        <f>"201410011250"</f>
        <v>201410011250</v>
      </c>
    </row>
    <row r="876" spans="1:2" x14ac:dyDescent="0.25">
      <c r="A876" s="2">
        <v>871</v>
      </c>
      <c r="B876" s="2" t="str">
        <f>"00794319"</f>
        <v>00794319</v>
      </c>
    </row>
    <row r="877" spans="1:2" x14ac:dyDescent="0.25">
      <c r="A877" s="2">
        <v>872</v>
      </c>
      <c r="B877" s="2" t="str">
        <f>"201512002398"</f>
        <v>201512002398</v>
      </c>
    </row>
    <row r="878" spans="1:2" x14ac:dyDescent="0.25">
      <c r="A878" s="2">
        <v>873</v>
      </c>
      <c r="B878" s="2" t="str">
        <f>"00218016"</f>
        <v>00218016</v>
      </c>
    </row>
    <row r="879" spans="1:2" x14ac:dyDescent="0.25">
      <c r="A879" s="2">
        <v>874</v>
      </c>
      <c r="B879" s="2" t="str">
        <f>"201406014505"</f>
        <v>201406014505</v>
      </c>
    </row>
    <row r="880" spans="1:2" x14ac:dyDescent="0.25">
      <c r="A880" s="2">
        <v>875</v>
      </c>
      <c r="B880" s="2" t="str">
        <f>"201304003308"</f>
        <v>201304003308</v>
      </c>
    </row>
    <row r="881" spans="1:2" x14ac:dyDescent="0.25">
      <c r="A881" s="2">
        <v>876</v>
      </c>
      <c r="B881" s="2" t="str">
        <f>"201303000219"</f>
        <v>201303000219</v>
      </c>
    </row>
    <row r="882" spans="1:2" x14ac:dyDescent="0.25">
      <c r="A882" s="2">
        <v>877</v>
      </c>
      <c r="B882" s="2" t="str">
        <f>"200802009472"</f>
        <v>200802009472</v>
      </c>
    </row>
    <row r="883" spans="1:2" x14ac:dyDescent="0.25">
      <c r="A883" s="2">
        <v>878</v>
      </c>
      <c r="B883" s="2" t="str">
        <f>"201406000070"</f>
        <v>201406000070</v>
      </c>
    </row>
    <row r="884" spans="1:2" x14ac:dyDescent="0.25">
      <c r="A884" s="2">
        <v>879</v>
      </c>
      <c r="B884" s="2" t="str">
        <f>"00046060"</f>
        <v>00046060</v>
      </c>
    </row>
    <row r="885" spans="1:2" x14ac:dyDescent="0.25">
      <c r="A885" s="2">
        <v>880</v>
      </c>
      <c r="B885" s="2" t="str">
        <f>"00183625"</f>
        <v>00183625</v>
      </c>
    </row>
    <row r="886" spans="1:2" x14ac:dyDescent="0.25">
      <c r="A886" s="2">
        <v>881</v>
      </c>
      <c r="B886" s="2" t="str">
        <f>"00851648"</f>
        <v>00851648</v>
      </c>
    </row>
    <row r="887" spans="1:2" x14ac:dyDescent="0.25">
      <c r="A887" s="2">
        <v>882</v>
      </c>
      <c r="B887" s="2" t="str">
        <f>"200802002815"</f>
        <v>200802002815</v>
      </c>
    </row>
    <row r="888" spans="1:2" x14ac:dyDescent="0.25">
      <c r="A888" s="2">
        <v>883</v>
      </c>
      <c r="B888" s="2" t="str">
        <f>"201304001231"</f>
        <v>201304001231</v>
      </c>
    </row>
    <row r="889" spans="1:2" x14ac:dyDescent="0.25">
      <c r="A889" s="2">
        <v>884</v>
      </c>
      <c r="B889" s="2" t="str">
        <f>"201304002590"</f>
        <v>201304002590</v>
      </c>
    </row>
    <row r="890" spans="1:2" x14ac:dyDescent="0.25">
      <c r="A890" s="2">
        <v>885</v>
      </c>
      <c r="B890" s="2" t="str">
        <f>"00931484"</f>
        <v>00931484</v>
      </c>
    </row>
    <row r="891" spans="1:2" x14ac:dyDescent="0.25">
      <c r="A891" s="2">
        <v>886</v>
      </c>
      <c r="B891" s="2" t="str">
        <f>"201410000458"</f>
        <v>201410000458</v>
      </c>
    </row>
    <row r="892" spans="1:2" x14ac:dyDescent="0.25">
      <c r="A892" s="2">
        <v>887</v>
      </c>
      <c r="B892" s="2" t="str">
        <f>"201406010263"</f>
        <v>201406010263</v>
      </c>
    </row>
    <row r="893" spans="1:2" x14ac:dyDescent="0.25">
      <c r="A893" s="2">
        <v>888</v>
      </c>
      <c r="B893" s="2" t="str">
        <f>"201401002149"</f>
        <v>201401002149</v>
      </c>
    </row>
    <row r="894" spans="1:2" x14ac:dyDescent="0.25">
      <c r="A894" s="2">
        <v>889</v>
      </c>
      <c r="B894" s="2" t="str">
        <f>"00115853"</f>
        <v>00115853</v>
      </c>
    </row>
    <row r="895" spans="1:2" x14ac:dyDescent="0.25">
      <c r="A895" s="2">
        <v>890</v>
      </c>
      <c r="B895" s="2" t="str">
        <f>"00326533"</f>
        <v>00326533</v>
      </c>
    </row>
    <row r="896" spans="1:2" x14ac:dyDescent="0.25">
      <c r="A896" s="2">
        <v>891</v>
      </c>
      <c r="B896" s="2" t="str">
        <f>"201406013297"</f>
        <v>201406013297</v>
      </c>
    </row>
    <row r="897" spans="1:2" x14ac:dyDescent="0.25">
      <c r="A897" s="2">
        <v>892</v>
      </c>
      <c r="B897" s="2" t="str">
        <f>"201304004394"</f>
        <v>201304004394</v>
      </c>
    </row>
    <row r="898" spans="1:2" x14ac:dyDescent="0.25">
      <c r="A898" s="2">
        <v>893</v>
      </c>
      <c r="B898" s="2" t="str">
        <f>"201406009982"</f>
        <v>201406009982</v>
      </c>
    </row>
    <row r="899" spans="1:2" x14ac:dyDescent="0.25">
      <c r="A899" s="2">
        <v>894</v>
      </c>
      <c r="B899" s="2" t="str">
        <f>"201504004963"</f>
        <v>201504004963</v>
      </c>
    </row>
    <row r="900" spans="1:2" x14ac:dyDescent="0.25">
      <c r="A900" s="2">
        <v>895</v>
      </c>
      <c r="B900" s="2" t="str">
        <f>"201404000180"</f>
        <v>201404000180</v>
      </c>
    </row>
    <row r="901" spans="1:2" x14ac:dyDescent="0.25">
      <c r="A901" s="2">
        <v>896</v>
      </c>
      <c r="B901" s="2" t="str">
        <f>"200809000456"</f>
        <v>200809000456</v>
      </c>
    </row>
    <row r="902" spans="1:2" x14ac:dyDescent="0.25">
      <c r="A902" s="2">
        <v>897</v>
      </c>
      <c r="B902" s="2" t="str">
        <f>"00889527"</f>
        <v>00889527</v>
      </c>
    </row>
    <row r="903" spans="1:2" x14ac:dyDescent="0.25">
      <c r="A903" s="2">
        <v>898</v>
      </c>
      <c r="B903" s="2" t="str">
        <f>"200802002786"</f>
        <v>200802002786</v>
      </c>
    </row>
    <row r="904" spans="1:2" x14ac:dyDescent="0.25">
      <c r="A904" s="2">
        <v>899</v>
      </c>
      <c r="B904" s="2" t="str">
        <f>"00879168"</f>
        <v>00879168</v>
      </c>
    </row>
    <row r="905" spans="1:2" x14ac:dyDescent="0.25">
      <c r="A905" s="2">
        <v>900</v>
      </c>
      <c r="B905" s="2" t="str">
        <f>"201504000426"</f>
        <v>201504000426</v>
      </c>
    </row>
    <row r="906" spans="1:2" x14ac:dyDescent="0.25">
      <c r="A906" s="2">
        <v>901</v>
      </c>
      <c r="B906" s="2" t="str">
        <f>"00805659"</f>
        <v>00805659</v>
      </c>
    </row>
    <row r="907" spans="1:2" x14ac:dyDescent="0.25">
      <c r="A907" s="2">
        <v>902</v>
      </c>
      <c r="B907" s="2" t="str">
        <f>"00246266"</f>
        <v>00246266</v>
      </c>
    </row>
    <row r="908" spans="1:2" x14ac:dyDescent="0.25">
      <c r="A908" s="2">
        <v>903</v>
      </c>
      <c r="B908" s="2" t="str">
        <f>"200906000152"</f>
        <v>200906000152</v>
      </c>
    </row>
    <row r="909" spans="1:2" x14ac:dyDescent="0.25">
      <c r="A909" s="2">
        <v>904</v>
      </c>
      <c r="B909" s="2" t="str">
        <f>"200801002040"</f>
        <v>200801002040</v>
      </c>
    </row>
    <row r="910" spans="1:2" x14ac:dyDescent="0.25">
      <c r="A910" s="2">
        <v>905</v>
      </c>
      <c r="B910" s="2" t="str">
        <f>"00782895"</f>
        <v>00782895</v>
      </c>
    </row>
    <row r="911" spans="1:2" x14ac:dyDescent="0.25">
      <c r="A911" s="2">
        <v>906</v>
      </c>
      <c r="B911" s="2" t="str">
        <f>"201506002669"</f>
        <v>201506002669</v>
      </c>
    </row>
    <row r="912" spans="1:2" x14ac:dyDescent="0.25">
      <c r="A912" s="2">
        <v>907</v>
      </c>
      <c r="B912" s="2" t="str">
        <f>"201406003428"</f>
        <v>201406003428</v>
      </c>
    </row>
    <row r="913" spans="1:2" x14ac:dyDescent="0.25">
      <c r="A913" s="2">
        <v>908</v>
      </c>
      <c r="B913" s="2" t="str">
        <f>"201304006036"</f>
        <v>201304006036</v>
      </c>
    </row>
    <row r="914" spans="1:2" x14ac:dyDescent="0.25">
      <c r="A914" s="2">
        <v>909</v>
      </c>
      <c r="B914" s="2" t="str">
        <f>"00775588"</f>
        <v>00775588</v>
      </c>
    </row>
    <row r="915" spans="1:2" x14ac:dyDescent="0.25">
      <c r="A915" s="2">
        <v>910</v>
      </c>
      <c r="B915" s="2" t="str">
        <f>"00782015"</f>
        <v>00782015</v>
      </c>
    </row>
    <row r="916" spans="1:2" x14ac:dyDescent="0.25">
      <c r="A916" s="2">
        <v>911</v>
      </c>
      <c r="B916" s="2" t="str">
        <f>"00761744"</f>
        <v>00761744</v>
      </c>
    </row>
    <row r="917" spans="1:2" x14ac:dyDescent="0.25">
      <c r="A917" s="2">
        <v>912</v>
      </c>
      <c r="B917" s="2" t="str">
        <f>"201409003720"</f>
        <v>201409003720</v>
      </c>
    </row>
    <row r="918" spans="1:2" x14ac:dyDescent="0.25">
      <c r="A918" s="2">
        <v>913</v>
      </c>
      <c r="B918" s="2" t="str">
        <f>"00009929"</f>
        <v>00009929</v>
      </c>
    </row>
    <row r="919" spans="1:2" x14ac:dyDescent="0.25">
      <c r="A919" s="2">
        <v>914</v>
      </c>
      <c r="B919" s="2" t="str">
        <f>"00701016"</f>
        <v>00701016</v>
      </c>
    </row>
    <row r="920" spans="1:2" x14ac:dyDescent="0.25">
      <c r="A920" s="2">
        <v>915</v>
      </c>
      <c r="B920" s="2" t="str">
        <f>"00012472"</f>
        <v>00012472</v>
      </c>
    </row>
    <row r="921" spans="1:2" x14ac:dyDescent="0.25">
      <c r="A921" s="2">
        <v>916</v>
      </c>
      <c r="B921" s="2" t="str">
        <f>"00011384"</f>
        <v>00011384</v>
      </c>
    </row>
    <row r="922" spans="1:2" x14ac:dyDescent="0.25">
      <c r="A922" s="2">
        <v>917</v>
      </c>
      <c r="B922" s="2" t="str">
        <f>"00843394"</f>
        <v>00843394</v>
      </c>
    </row>
    <row r="923" spans="1:2" x14ac:dyDescent="0.25">
      <c r="A923" s="2">
        <v>918</v>
      </c>
      <c r="B923" s="2" t="str">
        <f>"00714409"</f>
        <v>00714409</v>
      </c>
    </row>
    <row r="924" spans="1:2" x14ac:dyDescent="0.25">
      <c r="A924" s="2">
        <v>919</v>
      </c>
      <c r="B924" s="2" t="str">
        <f>"00832438"</f>
        <v>00832438</v>
      </c>
    </row>
    <row r="925" spans="1:2" x14ac:dyDescent="0.25">
      <c r="A925" s="2">
        <v>920</v>
      </c>
      <c r="B925" s="2" t="str">
        <f>"201402011056"</f>
        <v>201402011056</v>
      </c>
    </row>
    <row r="926" spans="1:2" x14ac:dyDescent="0.25">
      <c r="A926" s="2">
        <v>921</v>
      </c>
      <c r="B926" s="2" t="str">
        <f>"00814164"</f>
        <v>00814164</v>
      </c>
    </row>
    <row r="927" spans="1:2" x14ac:dyDescent="0.25">
      <c r="A927" s="2">
        <v>922</v>
      </c>
      <c r="B927" s="2" t="str">
        <f>"00112732"</f>
        <v>00112732</v>
      </c>
    </row>
    <row r="928" spans="1:2" x14ac:dyDescent="0.25">
      <c r="A928" s="2">
        <v>923</v>
      </c>
      <c r="B928" s="2" t="str">
        <f>"00746360"</f>
        <v>00746360</v>
      </c>
    </row>
    <row r="929" spans="1:2" x14ac:dyDescent="0.25">
      <c r="A929" s="2">
        <v>924</v>
      </c>
      <c r="B929" s="2" t="str">
        <f>"00112820"</f>
        <v>00112820</v>
      </c>
    </row>
    <row r="930" spans="1:2" x14ac:dyDescent="0.25">
      <c r="A930" s="2">
        <v>925</v>
      </c>
      <c r="B930" s="2" t="str">
        <f>"00149513"</f>
        <v>00149513</v>
      </c>
    </row>
    <row r="931" spans="1:2" x14ac:dyDescent="0.25">
      <c r="A931" s="2">
        <v>926</v>
      </c>
      <c r="B931" s="2" t="str">
        <f>"00083395"</f>
        <v>00083395</v>
      </c>
    </row>
    <row r="932" spans="1:2" x14ac:dyDescent="0.25">
      <c r="A932" s="2">
        <v>927</v>
      </c>
      <c r="B932" s="2" t="str">
        <f>"201504001373"</f>
        <v>201504001373</v>
      </c>
    </row>
    <row r="933" spans="1:2" x14ac:dyDescent="0.25">
      <c r="A933" s="2">
        <v>928</v>
      </c>
      <c r="B933" s="2" t="str">
        <f>"00476712"</f>
        <v>00476712</v>
      </c>
    </row>
    <row r="934" spans="1:2" x14ac:dyDescent="0.25">
      <c r="A934" s="2">
        <v>929</v>
      </c>
      <c r="B934" s="2" t="str">
        <f>"00210241"</f>
        <v>00210241</v>
      </c>
    </row>
    <row r="935" spans="1:2" x14ac:dyDescent="0.25">
      <c r="A935" s="2">
        <v>930</v>
      </c>
      <c r="B935" s="2" t="str">
        <f>"00933841"</f>
        <v>00933841</v>
      </c>
    </row>
    <row r="936" spans="1:2" x14ac:dyDescent="0.25">
      <c r="A936" s="2">
        <v>931</v>
      </c>
      <c r="B936" s="2" t="str">
        <f>"200801006183"</f>
        <v>200801006183</v>
      </c>
    </row>
    <row r="937" spans="1:2" x14ac:dyDescent="0.25">
      <c r="A937" s="2">
        <v>932</v>
      </c>
      <c r="B937" s="2" t="str">
        <f>"00475557"</f>
        <v>00475557</v>
      </c>
    </row>
    <row r="938" spans="1:2" x14ac:dyDescent="0.25">
      <c r="A938" s="2">
        <v>933</v>
      </c>
      <c r="B938" s="2" t="str">
        <f>"201409006152"</f>
        <v>201409006152</v>
      </c>
    </row>
    <row r="939" spans="1:2" x14ac:dyDescent="0.25">
      <c r="A939" s="2">
        <v>934</v>
      </c>
      <c r="B939" s="2" t="str">
        <f>"200807000587"</f>
        <v>200807000587</v>
      </c>
    </row>
    <row r="940" spans="1:2" x14ac:dyDescent="0.25">
      <c r="A940" s="2">
        <v>935</v>
      </c>
      <c r="B940" s="2" t="str">
        <f>"00236890"</f>
        <v>00236890</v>
      </c>
    </row>
    <row r="941" spans="1:2" x14ac:dyDescent="0.25">
      <c r="A941" s="2">
        <v>936</v>
      </c>
      <c r="B941" s="2" t="str">
        <f>"201406017459"</f>
        <v>201406017459</v>
      </c>
    </row>
    <row r="942" spans="1:2" x14ac:dyDescent="0.25">
      <c r="A942" s="2">
        <v>937</v>
      </c>
      <c r="B942" s="2" t="str">
        <f>"201402009500"</f>
        <v>201402009500</v>
      </c>
    </row>
    <row r="943" spans="1:2" x14ac:dyDescent="0.25">
      <c r="A943" s="2">
        <v>938</v>
      </c>
      <c r="B943" s="2" t="str">
        <f>"200810000374"</f>
        <v>200810000374</v>
      </c>
    </row>
    <row r="944" spans="1:2" x14ac:dyDescent="0.25">
      <c r="A944" s="2">
        <v>939</v>
      </c>
      <c r="B944" s="2" t="str">
        <f>"00934178"</f>
        <v>00934178</v>
      </c>
    </row>
    <row r="945" spans="1:2" x14ac:dyDescent="0.25">
      <c r="A945" s="2">
        <v>940</v>
      </c>
      <c r="B945" s="2" t="str">
        <f>"00539152"</f>
        <v>00539152</v>
      </c>
    </row>
    <row r="946" spans="1:2" x14ac:dyDescent="0.25">
      <c r="A946" s="2">
        <v>941</v>
      </c>
      <c r="B946" s="2" t="str">
        <f>"00184864"</f>
        <v>00184864</v>
      </c>
    </row>
    <row r="947" spans="1:2" x14ac:dyDescent="0.25">
      <c r="A947" s="2">
        <v>942</v>
      </c>
      <c r="B947" s="2" t="str">
        <f>"201304004489"</f>
        <v>201304004489</v>
      </c>
    </row>
    <row r="948" spans="1:2" x14ac:dyDescent="0.25">
      <c r="A948" s="2">
        <v>943</v>
      </c>
      <c r="B948" s="2" t="str">
        <f>"201304001332"</f>
        <v>201304001332</v>
      </c>
    </row>
    <row r="949" spans="1:2" x14ac:dyDescent="0.25">
      <c r="A949" s="2">
        <v>944</v>
      </c>
      <c r="B949" s="2" t="str">
        <f>"200801011002"</f>
        <v>200801011002</v>
      </c>
    </row>
    <row r="950" spans="1:2" x14ac:dyDescent="0.25">
      <c r="A950" s="2">
        <v>945</v>
      </c>
      <c r="B950" s="2" t="str">
        <f>"200809000877"</f>
        <v>200809000877</v>
      </c>
    </row>
    <row r="951" spans="1:2" x14ac:dyDescent="0.25">
      <c r="A951" s="2">
        <v>946</v>
      </c>
      <c r="B951" s="2" t="str">
        <f>"00094756"</f>
        <v>00094756</v>
      </c>
    </row>
    <row r="952" spans="1:2" x14ac:dyDescent="0.25">
      <c r="A952" s="2">
        <v>947</v>
      </c>
      <c r="B952" s="2" t="str">
        <f>"00823455"</f>
        <v>00823455</v>
      </c>
    </row>
    <row r="953" spans="1:2" x14ac:dyDescent="0.25">
      <c r="A953" s="2">
        <v>948</v>
      </c>
      <c r="B953" s="2" t="str">
        <f>"00919333"</f>
        <v>00919333</v>
      </c>
    </row>
    <row r="954" spans="1:2" x14ac:dyDescent="0.25">
      <c r="A954" s="2">
        <v>949</v>
      </c>
      <c r="B954" s="2" t="str">
        <f>"00024691"</f>
        <v>00024691</v>
      </c>
    </row>
    <row r="955" spans="1:2" x14ac:dyDescent="0.25">
      <c r="A955" s="2">
        <v>950</v>
      </c>
      <c r="B955" s="2" t="str">
        <f>"201406014473"</f>
        <v>201406014473</v>
      </c>
    </row>
    <row r="956" spans="1:2" x14ac:dyDescent="0.25">
      <c r="A956" s="2">
        <v>951</v>
      </c>
      <c r="B956" s="2" t="str">
        <f>"201504001614"</f>
        <v>201504001614</v>
      </c>
    </row>
    <row r="957" spans="1:2" x14ac:dyDescent="0.25">
      <c r="A957" s="2">
        <v>952</v>
      </c>
      <c r="B957" s="2" t="str">
        <f>"201409002074"</f>
        <v>201409002074</v>
      </c>
    </row>
    <row r="958" spans="1:2" x14ac:dyDescent="0.25">
      <c r="A958" s="2">
        <v>953</v>
      </c>
      <c r="B958" s="2" t="str">
        <f>"201406007076"</f>
        <v>201406007076</v>
      </c>
    </row>
    <row r="959" spans="1:2" x14ac:dyDescent="0.25">
      <c r="A959" s="2">
        <v>954</v>
      </c>
      <c r="B959" s="2" t="str">
        <f>"201406000133"</f>
        <v>201406000133</v>
      </c>
    </row>
    <row r="960" spans="1:2" x14ac:dyDescent="0.25">
      <c r="A960" s="2">
        <v>955</v>
      </c>
      <c r="B960" s="2" t="str">
        <f>"200712005985"</f>
        <v>200712005985</v>
      </c>
    </row>
    <row r="961" spans="1:2" x14ac:dyDescent="0.25">
      <c r="A961" s="2">
        <v>956</v>
      </c>
      <c r="B961" s="2" t="str">
        <f>"201304000805"</f>
        <v>201304000805</v>
      </c>
    </row>
    <row r="962" spans="1:2" x14ac:dyDescent="0.25">
      <c r="A962" s="2">
        <v>957</v>
      </c>
      <c r="B962" s="2" t="str">
        <f>"201304001826"</f>
        <v>201304001826</v>
      </c>
    </row>
    <row r="963" spans="1:2" x14ac:dyDescent="0.25">
      <c r="A963" s="2">
        <v>958</v>
      </c>
      <c r="B963" s="2" t="str">
        <f>"00851841"</f>
        <v>00851841</v>
      </c>
    </row>
    <row r="964" spans="1:2" x14ac:dyDescent="0.25">
      <c r="A964" s="2">
        <v>959</v>
      </c>
      <c r="B964" s="2" t="str">
        <f>"200712001103"</f>
        <v>200712001103</v>
      </c>
    </row>
    <row r="965" spans="1:2" x14ac:dyDescent="0.25">
      <c r="A965" s="2">
        <v>960</v>
      </c>
      <c r="B965" s="2" t="str">
        <f>"201402004458"</f>
        <v>201402004458</v>
      </c>
    </row>
    <row r="966" spans="1:2" x14ac:dyDescent="0.25">
      <c r="A966" s="2">
        <v>961</v>
      </c>
      <c r="B966" s="2" t="str">
        <f>"200810000434"</f>
        <v>200810000434</v>
      </c>
    </row>
    <row r="967" spans="1:2" x14ac:dyDescent="0.25">
      <c r="A967" s="2">
        <v>962</v>
      </c>
      <c r="B967" s="2" t="str">
        <f>"00044221"</f>
        <v>00044221</v>
      </c>
    </row>
    <row r="968" spans="1:2" x14ac:dyDescent="0.25">
      <c r="A968" s="2">
        <v>963</v>
      </c>
      <c r="B968" s="2" t="str">
        <f>"201410003784"</f>
        <v>201410003784</v>
      </c>
    </row>
    <row r="969" spans="1:2" x14ac:dyDescent="0.25">
      <c r="A969" s="2">
        <v>964</v>
      </c>
      <c r="B969" s="2" t="str">
        <f>"00128276"</f>
        <v>00128276</v>
      </c>
    </row>
    <row r="970" spans="1:2" x14ac:dyDescent="0.25">
      <c r="A970" s="2">
        <v>965</v>
      </c>
      <c r="B970" s="2" t="str">
        <f>"201511028283"</f>
        <v>201511028283</v>
      </c>
    </row>
    <row r="971" spans="1:2" x14ac:dyDescent="0.25">
      <c r="A971" s="2">
        <v>966</v>
      </c>
      <c r="B971" s="2" t="str">
        <f>"00656481"</f>
        <v>00656481</v>
      </c>
    </row>
    <row r="972" spans="1:2" x14ac:dyDescent="0.25">
      <c r="A972" s="2">
        <v>967</v>
      </c>
      <c r="B972" s="2" t="str">
        <f>"201410008090"</f>
        <v>201410008090</v>
      </c>
    </row>
    <row r="973" spans="1:2" x14ac:dyDescent="0.25">
      <c r="A973" s="2">
        <v>968</v>
      </c>
      <c r="B973" s="2" t="str">
        <f>"201304004049"</f>
        <v>201304004049</v>
      </c>
    </row>
    <row r="974" spans="1:2" x14ac:dyDescent="0.25">
      <c r="A974" s="2">
        <v>969</v>
      </c>
      <c r="B974" s="2" t="str">
        <f>"201402010726"</f>
        <v>201402010726</v>
      </c>
    </row>
    <row r="975" spans="1:2" x14ac:dyDescent="0.25">
      <c r="A975" s="2">
        <v>970</v>
      </c>
      <c r="B975" s="2" t="str">
        <f>"201304004278"</f>
        <v>201304004278</v>
      </c>
    </row>
    <row r="976" spans="1:2" x14ac:dyDescent="0.25">
      <c r="A976" s="2">
        <v>971</v>
      </c>
      <c r="B976" s="2" t="str">
        <f>"00122329"</f>
        <v>00122329</v>
      </c>
    </row>
    <row r="977" spans="1:2" x14ac:dyDescent="0.25">
      <c r="A977" s="2">
        <v>972</v>
      </c>
      <c r="B977" s="2" t="str">
        <f>"00104842"</f>
        <v>00104842</v>
      </c>
    </row>
    <row r="978" spans="1:2" x14ac:dyDescent="0.25">
      <c r="A978" s="2">
        <v>973</v>
      </c>
      <c r="B978" s="2" t="str">
        <f>"00488355"</f>
        <v>00488355</v>
      </c>
    </row>
    <row r="979" spans="1:2" x14ac:dyDescent="0.25">
      <c r="A979" s="2">
        <v>974</v>
      </c>
      <c r="B979" s="2" t="str">
        <f>"00241037"</f>
        <v>00241037</v>
      </c>
    </row>
    <row r="980" spans="1:2" x14ac:dyDescent="0.25">
      <c r="A980" s="2">
        <v>975</v>
      </c>
      <c r="B980" s="2" t="str">
        <f>"201304001838"</f>
        <v>201304001838</v>
      </c>
    </row>
    <row r="981" spans="1:2" x14ac:dyDescent="0.25">
      <c r="A981" s="2">
        <v>976</v>
      </c>
      <c r="B981" s="2" t="str">
        <f>"00088143"</f>
        <v>00088143</v>
      </c>
    </row>
    <row r="982" spans="1:2" x14ac:dyDescent="0.25">
      <c r="A982" s="2">
        <v>977</v>
      </c>
      <c r="B982" s="2" t="str">
        <f>"00848871"</f>
        <v>00848871</v>
      </c>
    </row>
    <row r="983" spans="1:2" x14ac:dyDescent="0.25">
      <c r="A983" s="2">
        <v>978</v>
      </c>
      <c r="B983" s="2" t="str">
        <f>"201506001281"</f>
        <v>201506001281</v>
      </c>
    </row>
    <row r="984" spans="1:2" x14ac:dyDescent="0.25">
      <c r="A984" s="2">
        <v>979</v>
      </c>
      <c r="B984" s="2" t="str">
        <f>"200810000675"</f>
        <v>200810000675</v>
      </c>
    </row>
    <row r="985" spans="1:2" x14ac:dyDescent="0.25">
      <c r="A985" s="2">
        <v>980</v>
      </c>
      <c r="B985" s="2" t="str">
        <f>"201304002937"</f>
        <v>201304002937</v>
      </c>
    </row>
    <row r="986" spans="1:2" x14ac:dyDescent="0.25">
      <c r="A986" s="2">
        <v>981</v>
      </c>
      <c r="B986" s="2" t="str">
        <f>"200712003305"</f>
        <v>200712003305</v>
      </c>
    </row>
    <row r="987" spans="1:2" x14ac:dyDescent="0.25">
      <c r="A987" s="2">
        <v>982</v>
      </c>
      <c r="B987" s="2" t="str">
        <f>"201402005173"</f>
        <v>201402005173</v>
      </c>
    </row>
    <row r="988" spans="1:2" x14ac:dyDescent="0.25">
      <c r="A988" s="2">
        <v>983</v>
      </c>
      <c r="B988" s="2" t="str">
        <f>"00316146"</f>
        <v>00316146</v>
      </c>
    </row>
    <row r="989" spans="1:2" x14ac:dyDescent="0.25">
      <c r="A989" s="2">
        <v>984</v>
      </c>
      <c r="B989" s="2" t="str">
        <f>"00831708"</f>
        <v>00831708</v>
      </c>
    </row>
    <row r="990" spans="1:2" x14ac:dyDescent="0.25">
      <c r="A990" s="2">
        <v>985</v>
      </c>
      <c r="B990" s="2" t="str">
        <f>"200809000897"</f>
        <v>200809000897</v>
      </c>
    </row>
    <row r="991" spans="1:2" x14ac:dyDescent="0.25">
      <c r="A991" s="2">
        <v>986</v>
      </c>
      <c r="B991" s="2" t="str">
        <f>"201405001394"</f>
        <v>201405001394</v>
      </c>
    </row>
    <row r="992" spans="1:2" x14ac:dyDescent="0.25">
      <c r="A992" s="2">
        <v>987</v>
      </c>
      <c r="B992" s="2" t="str">
        <f>"00227935"</f>
        <v>00227935</v>
      </c>
    </row>
    <row r="993" spans="1:2" x14ac:dyDescent="0.25">
      <c r="A993" s="2">
        <v>988</v>
      </c>
      <c r="B993" s="2" t="str">
        <f>"201406012243"</f>
        <v>201406012243</v>
      </c>
    </row>
    <row r="994" spans="1:2" x14ac:dyDescent="0.25">
      <c r="A994" s="2">
        <v>989</v>
      </c>
      <c r="B994" s="2" t="str">
        <f>"201412002998"</f>
        <v>201412002998</v>
      </c>
    </row>
    <row r="995" spans="1:2" x14ac:dyDescent="0.25">
      <c r="A995" s="2">
        <v>990</v>
      </c>
      <c r="B995" s="2" t="str">
        <f>"201406007626"</f>
        <v>201406007626</v>
      </c>
    </row>
    <row r="996" spans="1:2" x14ac:dyDescent="0.25">
      <c r="A996" s="2">
        <v>991</v>
      </c>
      <c r="B996" s="2" t="str">
        <f>"200801009597"</f>
        <v>200801009597</v>
      </c>
    </row>
    <row r="997" spans="1:2" x14ac:dyDescent="0.25">
      <c r="A997" s="2">
        <v>992</v>
      </c>
      <c r="B997" s="2" t="str">
        <f>"00513259"</f>
        <v>00513259</v>
      </c>
    </row>
    <row r="998" spans="1:2" x14ac:dyDescent="0.25">
      <c r="A998" s="2">
        <v>993</v>
      </c>
      <c r="B998" s="2" t="str">
        <f>"00655595"</f>
        <v>00655595</v>
      </c>
    </row>
    <row r="999" spans="1:2" x14ac:dyDescent="0.25">
      <c r="A999" s="2">
        <v>994</v>
      </c>
      <c r="B999" s="2" t="str">
        <f>"00485372"</f>
        <v>00485372</v>
      </c>
    </row>
    <row r="1000" spans="1:2" x14ac:dyDescent="0.25">
      <c r="A1000" s="2">
        <v>995</v>
      </c>
      <c r="B1000" s="2" t="str">
        <f>"201303000426"</f>
        <v>201303000426</v>
      </c>
    </row>
    <row r="1001" spans="1:2" x14ac:dyDescent="0.25">
      <c r="A1001" s="2">
        <v>996</v>
      </c>
      <c r="B1001" s="2" t="str">
        <f>"201304005872"</f>
        <v>201304005872</v>
      </c>
    </row>
    <row r="1002" spans="1:2" x14ac:dyDescent="0.25">
      <c r="A1002" s="2">
        <v>997</v>
      </c>
      <c r="B1002" s="2" t="str">
        <f>"200712000157"</f>
        <v>200712000157</v>
      </c>
    </row>
    <row r="1003" spans="1:2" x14ac:dyDescent="0.25">
      <c r="A1003" s="2">
        <v>998</v>
      </c>
      <c r="B1003" s="2" t="str">
        <f>"00466909"</f>
        <v>00466909</v>
      </c>
    </row>
    <row r="1004" spans="1:2" x14ac:dyDescent="0.25">
      <c r="A1004" s="2">
        <v>999</v>
      </c>
      <c r="B1004" s="2" t="str">
        <f>"200801011003"</f>
        <v>200801011003</v>
      </c>
    </row>
    <row r="1005" spans="1:2" x14ac:dyDescent="0.25">
      <c r="A1005" s="2">
        <v>1000</v>
      </c>
      <c r="B1005" s="2" t="str">
        <f>"00821055"</f>
        <v>00821055</v>
      </c>
    </row>
    <row r="1006" spans="1:2" x14ac:dyDescent="0.25">
      <c r="A1006" s="2">
        <v>1001</v>
      </c>
      <c r="B1006" s="2" t="str">
        <f>"00565833"</f>
        <v>00565833</v>
      </c>
    </row>
    <row r="1007" spans="1:2" x14ac:dyDescent="0.25">
      <c r="A1007" s="2">
        <v>1002</v>
      </c>
      <c r="B1007" s="2" t="str">
        <f>"00713206"</f>
        <v>00713206</v>
      </c>
    </row>
    <row r="1008" spans="1:2" x14ac:dyDescent="0.25">
      <c r="A1008" s="2">
        <v>1003</v>
      </c>
      <c r="B1008" s="2" t="str">
        <f>"00720317"</f>
        <v>00720317</v>
      </c>
    </row>
    <row r="1009" spans="1:2" x14ac:dyDescent="0.25">
      <c r="A1009" s="2">
        <v>1004</v>
      </c>
      <c r="B1009" s="2" t="str">
        <f>"201304001989"</f>
        <v>201304001989</v>
      </c>
    </row>
    <row r="1010" spans="1:2" x14ac:dyDescent="0.25">
      <c r="A1010" s="2">
        <v>1005</v>
      </c>
      <c r="B1010" s="2" t="str">
        <f>"201502003782"</f>
        <v>201502003782</v>
      </c>
    </row>
    <row r="1011" spans="1:2" x14ac:dyDescent="0.25">
      <c r="A1011" s="2">
        <v>1006</v>
      </c>
      <c r="B1011" s="2" t="str">
        <f>"00473785"</f>
        <v>00473785</v>
      </c>
    </row>
    <row r="1012" spans="1:2" x14ac:dyDescent="0.25">
      <c r="A1012" s="2">
        <v>1007</v>
      </c>
      <c r="B1012" s="2" t="str">
        <f>"201406001829"</f>
        <v>201406001829</v>
      </c>
    </row>
    <row r="1013" spans="1:2" x14ac:dyDescent="0.25">
      <c r="A1013" s="2">
        <v>1008</v>
      </c>
      <c r="B1013" s="2" t="str">
        <f>"200802009164"</f>
        <v>200802009164</v>
      </c>
    </row>
    <row r="1014" spans="1:2" x14ac:dyDescent="0.25">
      <c r="A1014" s="2">
        <v>1009</v>
      </c>
      <c r="B1014" s="2" t="str">
        <f>"201410002600"</f>
        <v>201410002600</v>
      </c>
    </row>
    <row r="1015" spans="1:2" x14ac:dyDescent="0.25">
      <c r="A1015" s="2">
        <v>1010</v>
      </c>
      <c r="B1015" s="2" t="str">
        <f>"00860607"</f>
        <v>00860607</v>
      </c>
    </row>
    <row r="1016" spans="1:2" x14ac:dyDescent="0.25">
      <c r="A1016" s="2">
        <v>1011</v>
      </c>
      <c r="B1016" s="2" t="str">
        <f>"00705593"</f>
        <v>00705593</v>
      </c>
    </row>
    <row r="1017" spans="1:2" x14ac:dyDescent="0.25">
      <c r="A1017" s="2">
        <v>1012</v>
      </c>
      <c r="B1017" s="2" t="str">
        <f>"00623490"</f>
        <v>00623490</v>
      </c>
    </row>
    <row r="1018" spans="1:2" x14ac:dyDescent="0.25">
      <c r="A1018" s="2">
        <v>1013</v>
      </c>
      <c r="B1018" s="2" t="str">
        <f>"00886077"</f>
        <v>00886077</v>
      </c>
    </row>
    <row r="1019" spans="1:2" x14ac:dyDescent="0.25">
      <c r="A1019" s="2">
        <v>1014</v>
      </c>
      <c r="B1019" s="2" t="str">
        <f>"00827919"</f>
        <v>00827919</v>
      </c>
    </row>
    <row r="1020" spans="1:2" x14ac:dyDescent="0.25">
      <c r="A1020" s="2">
        <v>1015</v>
      </c>
      <c r="B1020" s="2" t="str">
        <f>"00522990"</f>
        <v>00522990</v>
      </c>
    </row>
    <row r="1021" spans="1:2" x14ac:dyDescent="0.25">
      <c r="A1021" s="2">
        <v>1016</v>
      </c>
      <c r="B1021" s="2" t="str">
        <f>"00631841"</f>
        <v>00631841</v>
      </c>
    </row>
    <row r="1022" spans="1:2" x14ac:dyDescent="0.25">
      <c r="A1022" s="2">
        <v>1017</v>
      </c>
      <c r="B1022" s="2" t="str">
        <f>"00182875"</f>
        <v>00182875</v>
      </c>
    </row>
    <row r="1023" spans="1:2" x14ac:dyDescent="0.25">
      <c r="A1023" s="2">
        <v>1018</v>
      </c>
      <c r="B1023" s="2" t="str">
        <f>"00902518"</f>
        <v>00902518</v>
      </c>
    </row>
    <row r="1024" spans="1:2" x14ac:dyDescent="0.25">
      <c r="A1024" s="2">
        <v>1019</v>
      </c>
      <c r="B1024" s="2" t="str">
        <f>"00876250"</f>
        <v>00876250</v>
      </c>
    </row>
    <row r="1025" spans="1:2" x14ac:dyDescent="0.25">
      <c r="A1025" s="2">
        <v>1020</v>
      </c>
      <c r="B1025" s="2" t="str">
        <f>"00872172"</f>
        <v>00872172</v>
      </c>
    </row>
    <row r="1026" spans="1:2" x14ac:dyDescent="0.25">
      <c r="A1026" s="2">
        <v>1021</v>
      </c>
      <c r="B1026" s="2" t="str">
        <f>"201410007332"</f>
        <v>201410007332</v>
      </c>
    </row>
    <row r="1027" spans="1:2" x14ac:dyDescent="0.25">
      <c r="A1027" s="2">
        <v>1022</v>
      </c>
      <c r="B1027" s="2" t="str">
        <f>"201402004436"</f>
        <v>201402004436</v>
      </c>
    </row>
    <row r="1028" spans="1:2" x14ac:dyDescent="0.25">
      <c r="A1028" s="2">
        <v>1023</v>
      </c>
      <c r="B1028" s="2" t="str">
        <f>"00932152"</f>
        <v>00932152</v>
      </c>
    </row>
    <row r="1029" spans="1:2" x14ac:dyDescent="0.25">
      <c r="A1029" s="2">
        <v>1024</v>
      </c>
      <c r="B1029" s="2" t="str">
        <f>"201410002273"</f>
        <v>201410002273</v>
      </c>
    </row>
    <row r="1030" spans="1:2" x14ac:dyDescent="0.25">
      <c r="A1030" s="2">
        <v>1025</v>
      </c>
      <c r="B1030" s="2" t="str">
        <f>"201511037246"</f>
        <v>201511037246</v>
      </c>
    </row>
    <row r="1031" spans="1:2" x14ac:dyDescent="0.25">
      <c r="A1031" s="2">
        <v>1026</v>
      </c>
      <c r="B1031" s="2" t="str">
        <f>"00726608"</f>
        <v>00726608</v>
      </c>
    </row>
    <row r="1032" spans="1:2" x14ac:dyDescent="0.25">
      <c r="A1032" s="2">
        <v>1027</v>
      </c>
      <c r="B1032" s="2" t="str">
        <f>"201604002383"</f>
        <v>201604002383</v>
      </c>
    </row>
    <row r="1033" spans="1:2" x14ac:dyDescent="0.25">
      <c r="A1033" s="2">
        <v>1028</v>
      </c>
      <c r="B1033" s="2" t="str">
        <f>"201304001648"</f>
        <v>201304001648</v>
      </c>
    </row>
    <row r="1034" spans="1:2" x14ac:dyDescent="0.25">
      <c r="A1034" s="2">
        <v>1029</v>
      </c>
      <c r="B1034" s="2" t="str">
        <f>"200712003855"</f>
        <v>200712003855</v>
      </c>
    </row>
    <row r="1035" spans="1:2" x14ac:dyDescent="0.25">
      <c r="A1035" s="2">
        <v>1030</v>
      </c>
      <c r="B1035" s="2" t="str">
        <f>"00130455"</f>
        <v>00130455</v>
      </c>
    </row>
    <row r="1036" spans="1:2" x14ac:dyDescent="0.25">
      <c r="A1036" s="2">
        <v>1031</v>
      </c>
      <c r="B1036" s="2" t="str">
        <f>"00527086"</f>
        <v>00527086</v>
      </c>
    </row>
    <row r="1037" spans="1:2" x14ac:dyDescent="0.25">
      <c r="A1037" s="2">
        <v>1032</v>
      </c>
      <c r="B1037" s="2" t="str">
        <f>"201406019011"</f>
        <v>201406019011</v>
      </c>
    </row>
    <row r="1038" spans="1:2" x14ac:dyDescent="0.25">
      <c r="A1038" s="2">
        <v>1033</v>
      </c>
      <c r="B1038" s="2" t="str">
        <f>"201504001947"</f>
        <v>201504001947</v>
      </c>
    </row>
    <row r="1039" spans="1:2" x14ac:dyDescent="0.25">
      <c r="A1039" s="2">
        <v>1034</v>
      </c>
      <c r="B1039" s="2" t="str">
        <f>"201511019913"</f>
        <v>201511019913</v>
      </c>
    </row>
    <row r="1040" spans="1:2" x14ac:dyDescent="0.25">
      <c r="A1040" s="2">
        <v>1035</v>
      </c>
      <c r="B1040" s="2" t="str">
        <f>"200801001912"</f>
        <v>200801001912</v>
      </c>
    </row>
    <row r="1041" spans="1:2" x14ac:dyDescent="0.25">
      <c r="A1041" s="2">
        <v>1036</v>
      </c>
      <c r="B1041" s="2" t="str">
        <f>"201511023929"</f>
        <v>201511023929</v>
      </c>
    </row>
    <row r="1042" spans="1:2" x14ac:dyDescent="0.25">
      <c r="A1042" s="2">
        <v>1037</v>
      </c>
      <c r="B1042" s="2" t="str">
        <f>"00131591"</f>
        <v>00131591</v>
      </c>
    </row>
    <row r="1043" spans="1:2" x14ac:dyDescent="0.25">
      <c r="A1043" s="2">
        <v>1038</v>
      </c>
      <c r="B1043" s="2" t="str">
        <f>"200712001715"</f>
        <v>200712001715</v>
      </c>
    </row>
    <row r="1044" spans="1:2" x14ac:dyDescent="0.25">
      <c r="A1044" s="2">
        <v>1039</v>
      </c>
      <c r="B1044" s="2" t="str">
        <f>"200806000984"</f>
        <v>200806000984</v>
      </c>
    </row>
    <row r="1045" spans="1:2" x14ac:dyDescent="0.25">
      <c r="A1045" s="2">
        <v>1040</v>
      </c>
      <c r="B1045" s="2" t="str">
        <f>"200801010416"</f>
        <v>200801010416</v>
      </c>
    </row>
    <row r="1046" spans="1:2" x14ac:dyDescent="0.25">
      <c r="A1046" s="2">
        <v>1041</v>
      </c>
      <c r="B1046" s="2" t="str">
        <f>"200802003155"</f>
        <v>200802003155</v>
      </c>
    </row>
    <row r="1047" spans="1:2" x14ac:dyDescent="0.25">
      <c r="A1047" s="2">
        <v>1042</v>
      </c>
      <c r="B1047" s="2" t="str">
        <f>"00113937"</f>
        <v>00113937</v>
      </c>
    </row>
    <row r="1048" spans="1:2" x14ac:dyDescent="0.25">
      <c r="A1048" s="2">
        <v>1043</v>
      </c>
      <c r="B1048" s="2" t="str">
        <f>"00840305"</f>
        <v>00840305</v>
      </c>
    </row>
    <row r="1049" spans="1:2" x14ac:dyDescent="0.25">
      <c r="A1049" s="2">
        <v>1044</v>
      </c>
      <c r="B1049" s="2" t="str">
        <f>"00241848"</f>
        <v>00241848</v>
      </c>
    </row>
    <row r="1050" spans="1:2" x14ac:dyDescent="0.25">
      <c r="A1050" s="2">
        <v>1045</v>
      </c>
      <c r="B1050" s="2" t="str">
        <f>"00906412"</f>
        <v>00906412</v>
      </c>
    </row>
    <row r="1051" spans="1:2" x14ac:dyDescent="0.25">
      <c r="A1051" s="2">
        <v>1046</v>
      </c>
      <c r="B1051" s="2" t="str">
        <f>"200801005089"</f>
        <v>200801005089</v>
      </c>
    </row>
    <row r="1052" spans="1:2" x14ac:dyDescent="0.25">
      <c r="A1052" s="2">
        <v>1047</v>
      </c>
      <c r="B1052" s="2" t="str">
        <f>"00762331"</f>
        <v>00762331</v>
      </c>
    </row>
    <row r="1053" spans="1:2" x14ac:dyDescent="0.25">
      <c r="A1053" s="2">
        <v>1048</v>
      </c>
      <c r="B1053" s="2" t="str">
        <f>"201506002190"</f>
        <v>201506002190</v>
      </c>
    </row>
    <row r="1054" spans="1:2" x14ac:dyDescent="0.25">
      <c r="A1054" s="2">
        <v>1049</v>
      </c>
      <c r="B1054" s="2" t="str">
        <f>"00013225"</f>
        <v>00013225</v>
      </c>
    </row>
    <row r="1055" spans="1:2" x14ac:dyDescent="0.25">
      <c r="A1055" s="2">
        <v>1050</v>
      </c>
      <c r="B1055" s="2" t="str">
        <f>"00461730"</f>
        <v>00461730</v>
      </c>
    </row>
    <row r="1056" spans="1:2" x14ac:dyDescent="0.25">
      <c r="A1056" s="2">
        <v>1051</v>
      </c>
      <c r="B1056" s="2" t="str">
        <f>"00874950"</f>
        <v>00874950</v>
      </c>
    </row>
    <row r="1057" spans="1:2" x14ac:dyDescent="0.25">
      <c r="A1057" s="2">
        <v>1052</v>
      </c>
      <c r="B1057" s="2" t="str">
        <f>"201506004016"</f>
        <v>201506004016</v>
      </c>
    </row>
    <row r="1058" spans="1:2" x14ac:dyDescent="0.25">
      <c r="A1058" s="2">
        <v>1053</v>
      </c>
      <c r="B1058" s="2" t="str">
        <f>"00775516"</f>
        <v>00775516</v>
      </c>
    </row>
    <row r="1059" spans="1:2" x14ac:dyDescent="0.25">
      <c r="A1059" s="2">
        <v>1054</v>
      </c>
      <c r="B1059" s="2" t="str">
        <f>"201304005288"</f>
        <v>201304005288</v>
      </c>
    </row>
    <row r="1060" spans="1:2" x14ac:dyDescent="0.25">
      <c r="A1060" s="2">
        <v>1055</v>
      </c>
      <c r="B1060" s="2" t="str">
        <f>"00482736"</f>
        <v>00482736</v>
      </c>
    </row>
    <row r="1061" spans="1:2" x14ac:dyDescent="0.25">
      <c r="A1061" s="2">
        <v>1056</v>
      </c>
      <c r="B1061" s="2" t="str">
        <f>"00493765"</f>
        <v>00493765</v>
      </c>
    </row>
    <row r="1062" spans="1:2" x14ac:dyDescent="0.25">
      <c r="A1062" s="2">
        <v>1057</v>
      </c>
      <c r="B1062" s="2" t="str">
        <f>"00457842"</f>
        <v>00457842</v>
      </c>
    </row>
    <row r="1063" spans="1:2" x14ac:dyDescent="0.25">
      <c r="A1063" s="2">
        <v>1058</v>
      </c>
      <c r="B1063" s="2" t="str">
        <f>"00827466"</f>
        <v>00827466</v>
      </c>
    </row>
    <row r="1064" spans="1:2" x14ac:dyDescent="0.25">
      <c r="A1064" s="2">
        <v>1059</v>
      </c>
      <c r="B1064" s="2" t="str">
        <f>"201406008682"</f>
        <v>201406008682</v>
      </c>
    </row>
    <row r="1065" spans="1:2" x14ac:dyDescent="0.25">
      <c r="A1065" s="2">
        <v>1060</v>
      </c>
      <c r="B1065" s="2" t="str">
        <f>"201406005765"</f>
        <v>201406005765</v>
      </c>
    </row>
    <row r="1066" spans="1:2" x14ac:dyDescent="0.25">
      <c r="A1066" s="2">
        <v>1061</v>
      </c>
      <c r="B1066" s="2" t="str">
        <f>"201304006273"</f>
        <v>201304006273</v>
      </c>
    </row>
    <row r="1067" spans="1:2" x14ac:dyDescent="0.25">
      <c r="A1067" s="2">
        <v>1062</v>
      </c>
      <c r="B1067" s="2" t="str">
        <f>"00877036"</f>
        <v>00877036</v>
      </c>
    </row>
    <row r="1068" spans="1:2" x14ac:dyDescent="0.25">
      <c r="A1068" s="2">
        <v>1063</v>
      </c>
      <c r="B1068" s="2" t="str">
        <f>"00815425"</f>
        <v>00815425</v>
      </c>
    </row>
    <row r="1069" spans="1:2" x14ac:dyDescent="0.25">
      <c r="A1069" s="2">
        <v>1064</v>
      </c>
      <c r="B1069" s="2" t="str">
        <f>"201406014481"</f>
        <v>201406014481</v>
      </c>
    </row>
    <row r="1070" spans="1:2" x14ac:dyDescent="0.25">
      <c r="A1070" s="2">
        <v>1065</v>
      </c>
      <c r="B1070" s="2" t="str">
        <f>"201304001058"</f>
        <v>201304001058</v>
      </c>
    </row>
    <row r="1071" spans="1:2" x14ac:dyDescent="0.25">
      <c r="A1071" s="2">
        <v>1066</v>
      </c>
      <c r="B1071" s="2" t="str">
        <f>"00510064"</f>
        <v>00510064</v>
      </c>
    </row>
    <row r="1072" spans="1:2" x14ac:dyDescent="0.25">
      <c r="A1072" s="2">
        <v>1067</v>
      </c>
      <c r="B1072" s="2" t="str">
        <f>"00139561"</f>
        <v>00139561</v>
      </c>
    </row>
    <row r="1073" spans="1:2" x14ac:dyDescent="0.25">
      <c r="A1073" s="2">
        <v>1068</v>
      </c>
      <c r="B1073" s="2" t="str">
        <f>"201405000623"</f>
        <v>201405000623</v>
      </c>
    </row>
    <row r="1074" spans="1:2" x14ac:dyDescent="0.25">
      <c r="A1074" s="2">
        <v>1069</v>
      </c>
      <c r="B1074" s="2" t="str">
        <f>"00779873"</f>
        <v>00779873</v>
      </c>
    </row>
    <row r="1075" spans="1:2" x14ac:dyDescent="0.25">
      <c r="A1075" s="2">
        <v>1070</v>
      </c>
      <c r="B1075" s="2" t="str">
        <f>"00124373"</f>
        <v>00124373</v>
      </c>
    </row>
    <row r="1076" spans="1:2" x14ac:dyDescent="0.25">
      <c r="A1076" s="2">
        <v>1071</v>
      </c>
      <c r="B1076" s="2" t="str">
        <f>"00167500"</f>
        <v>00167500</v>
      </c>
    </row>
    <row r="1077" spans="1:2" x14ac:dyDescent="0.25">
      <c r="A1077" s="2">
        <v>1072</v>
      </c>
      <c r="B1077" s="2" t="str">
        <f>"201201000050"</f>
        <v>201201000050</v>
      </c>
    </row>
    <row r="1078" spans="1:2" x14ac:dyDescent="0.25">
      <c r="A1078" s="2">
        <v>1073</v>
      </c>
      <c r="B1078" s="2" t="str">
        <f>"201505000323"</f>
        <v>201505000323</v>
      </c>
    </row>
    <row r="1079" spans="1:2" x14ac:dyDescent="0.25">
      <c r="A1079" s="2">
        <v>1074</v>
      </c>
      <c r="B1079" s="2" t="str">
        <f>"201505000373"</f>
        <v>201505000373</v>
      </c>
    </row>
    <row r="1080" spans="1:2" x14ac:dyDescent="0.25">
      <c r="A1080" s="2">
        <v>1075</v>
      </c>
      <c r="B1080" s="2" t="str">
        <f>"00560328"</f>
        <v>00560328</v>
      </c>
    </row>
    <row r="1081" spans="1:2" x14ac:dyDescent="0.25">
      <c r="A1081" s="2">
        <v>1076</v>
      </c>
      <c r="B1081" s="2" t="str">
        <f>"200712004897"</f>
        <v>200712004897</v>
      </c>
    </row>
    <row r="1082" spans="1:2" x14ac:dyDescent="0.25">
      <c r="A1082" s="2">
        <v>1077</v>
      </c>
      <c r="B1082" s="2" t="str">
        <f>"200903000530"</f>
        <v>200903000530</v>
      </c>
    </row>
    <row r="1083" spans="1:2" x14ac:dyDescent="0.25">
      <c r="A1083" s="2">
        <v>1078</v>
      </c>
      <c r="B1083" s="2" t="str">
        <f>"00162761"</f>
        <v>00162761</v>
      </c>
    </row>
    <row r="1084" spans="1:2" x14ac:dyDescent="0.25">
      <c r="A1084" s="2">
        <v>1079</v>
      </c>
      <c r="B1084" s="2" t="str">
        <f>"00674509"</f>
        <v>00674509</v>
      </c>
    </row>
    <row r="1085" spans="1:2" x14ac:dyDescent="0.25">
      <c r="A1085" s="2">
        <v>1080</v>
      </c>
      <c r="B1085" s="2" t="str">
        <f>"201406009168"</f>
        <v>201406009168</v>
      </c>
    </row>
    <row r="1086" spans="1:2" x14ac:dyDescent="0.25">
      <c r="A1086" s="2">
        <v>1081</v>
      </c>
      <c r="B1086" s="2" t="str">
        <f>"00705342"</f>
        <v>00705342</v>
      </c>
    </row>
    <row r="1087" spans="1:2" x14ac:dyDescent="0.25">
      <c r="A1087" s="2">
        <v>1082</v>
      </c>
      <c r="B1087" s="2" t="str">
        <f>"201402001515"</f>
        <v>201402001515</v>
      </c>
    </row>
    <row r="1088" spans="1:2" x14ac:dyDescent="0.25">
      <c r="A1088" s="2">
        <v>1083</v>
      </c>
      <c r="B1088" s="2" t="str">
        <f>"200801011164"</f>
        <v>200801011164</v>
      </c>
    </row>
    <row r="1089" spans="1:2" x14ac:dyDescent="0.25">
      <c r="A1089" s="2">
        <v>1084</v>
      </c>
      <c r="B1089" s="2" t="str">
        <f>"00225159"</f>
        <v>00225159</v>
      </c>
    </row>
    <row r="1090" spans="1:2" x14ac:dyDescent="0.25">
      <c r="A1090" s="2">
        <v>1085</v>
      </c>
      <c r="B1090" s="2" t="str">
        <f>"201304002816"</f>
        <v>201304002816</v>
      </c>
    </row>
    <row r="1091" spans="1:2" x14ac:dyDescent="0.25">
      <c r="A1091" s="2">
        <v>1086</v>
      </c>
      <c r="B1091" s="2" t="str">
        <f>"00227232"</f>
        <v>00227232</v>
      </c>
    </row>
    <row r="1092" spans="1:2" x14ac:dyDescent="0.25">
      <c r="A1092" s="2">
        <v>1087</v>
      </c>
      <c r="B1092" s="2" t="str">
        <f>"201406005672"</f>
        <v>201406005672</v>
      </c>
    </row>
    <row r="1093" spans="1:2" x14ac:dyDescent="0.25">
      <c r="A1093" s="2">
        <v>1088</v>
      </c>
      <c r="B1093" s="2" t="str">
        <f>"201504001663"</f>
        <v>201504001663</v>
      </c>
    </row>
    <row r="1094" spans="1:2" x14ac:dyDescent="0.25">
      <c r="A1094" s="2">
        <v>1089</v>
      </c>
      <c r="B1094" s="2" t="str">
        <f>"00846674"</f>
        <v>00846674</v>
      </c>
    </row>
    <row r="1095" spans="1:2" x14ac:dyDescent="0.25">
      <c r="A1095" s="2">
        <v>1090</v>
      </c>
      <c r="B1095" s="2" t="str">
        <f>"201406000363"</f>
        <v>201406000363</v>
      </c>
    </row>
    <row r="1096" spans="1:2" x14ac:dyDescent="0.25">
      <c r="A1096" s="2">
        <v>1091</v>
      </c>
      <c r="B1096" s="2" t="str">
        <f>"201506002490"</f>
        <v>201506002490</v>
      </c>
    </row>
    <row r="1097" spans="1:2" x14ac:dyDescent="0.25">
      <c r="A1097" s="2">
        <v>1092</v>
      </c>
      <c r="B1097" s="2" t="str">
        <f>"00095369"</f>
        <v>00095369</v>
      </c>
    </row>
    <row r="1098" spans="1:2" x14ac:dyDescent="0.25">
      <c r="A1098" s="2">
        <v>1093</v>
      </c>
      <c r="B1098" s="2" t="str">
        <f>"201412003751"</f>
        <v>201412003751</v>
      </c>
    </row>
    <row r="1099" spans="1:2" x14ac:dyDescent="0.25">
      <c r="A1099" s="2">
        <v>1094</v>
      </c>
      <c r="B1099" s="2" t="str">
        <f>"201402007107"</f>
        <v>201402007107</v>
      </c>
    </row>
    <row r="1100" spans="1:2" x14ac:dyDescent="0.25">
      <c r="A1100" s="2">
        <v>1095</v>
      </c>
      <c r="B1100" s="2" t="str">
        <f>"201410007527"</f>
        <v>201410007527</v>
      </c>
    </row>
    <row r="1101" spans="1:2" x14ac:dyDescent="0.25">
      <c r="A1101" s="2">
        <v>1096</v>
      </c>
      <c r="B1101" s="2" t="str">
        <f>"00506926"</f>
        <v>00506926</v>
      </c>
    </row>
    <row r="1102" spans="1:2" x14ac:dyDescent="0.25">
      <c r="A1102" s="2">
        <v>1097</v>
      </c>
      <c r="B1102" s="2" t="str">
        <f>"201511031263"</f>
        <v>201511031263</v>
      </c>
    </row>
    <row r="1103" spans="1:2" x14ac:dyDescent="0.25">
      <c r="A1103" s="2">
        <v>1098</v>
      </c>
      <c r="B1103" s="2" t="str">
        <f>"201410006422"</f>
        <v>201410006422</v>
      </c>
    </row>
    <row r="1104" spans="1:2" x14ac:dyDescent="0.25">
      <c r="A1104" s="2">
        <v>1099</v>
      </c>
      <c r="B1104" s="2" t="str">
        <f>"00666059"</f>
        <v>00666059</v>
      </c>
    </row>
    <row r="1105" spans="1:2" x14ac:dyDescent="0.25">
      <c r="A1105" s="2">
        <v>1100</v>
      </c>
      <c r="B1105" s="2" t="str">
        <f>"201409006490"</f>
        <v>201409006490</v>
      </c>
    </row>
    <row r="1106" spans="1:2" x14ac:dyDescent="0.25">
      <c r="A1106" s="2">
        <v>1101</v>
      </c>
      <c r="B1106" s="2" t="str">
        <f>"200801006275"</f>
        <v>200801006275</v>
      </c>
    </row>
    <row r="1107" spans="1:2" x14ac:dyDescent="0.25">
      <c r="A1107" s="2">
        <v>1102</v>
      </c>
      <c r="B1107" s="2" t="str">
        <f>"00897678"</f>
        <v>00897678</v>
      </c>
    </row>
    <row r="1108" spans="1:2" x14ac:dyDescent="0.25">
      <c r="A1108" s="2">
        <v>1103</v>
      </c>
      <c r="B1108" s="2" t="str">
        <f>"200801007262"</f>
        <v>200801007262</v>
      </c>
    </row>
    <row r="1109" spans="1:2" x14ac:dyDescent="0.25">
      <c r="A1109" s="2">
        <v>1104</v>
      </c>
      <c r="B1109" s="2" t="str">
        <f>"00907761"</f>
        <v>00907761</v>
      </c>
    </row>
    <row r="1110" spans="1:2" x14ac:dyDescent="0.25">
      <c r="A1110" s="2">
        <v>1105</v>
      </c>
      <c r="B1110" s="2" t="str">
        <f>"00475558"</f>
        <v>00475558</v>
      </c>
    </row>
    <row r="1111" spans="1:2" x14ac:dyDescent="0.25">
      <c r="A1111" s="2">
        <v>1106</v>
      </c>
      <c r="B1111" s="2" t="str">
        <f>"201406003568"</f>
        <v>201406003568</v>
      </c>
    </row>
    <row r="1112" spans="1:2" x14ac:dyDescent="0.25">
      <c r="A1112" s="2">
        <v>1107</v>
      </c>
      <c r="B1112" s="2" t="str">
        <f>"201411000801"</f>
        <v>201411000801</v>
      </c>
    </row>
    <row r="1113" spans="1:2" x14ac:dyDescent="0.25">
      <c r="A1113" s="2">
        <v>1108</v>
      </c>
      <c r="B1113" s="2" t="str">
        <f>"00590055"</f>
        <v>00590055</v>
      </c>
    </row>
    <row r="1114" spans="1:2" x14ac:dyDescent="0.25">
      <c r="A1114" s="2">
        <v>1109</v>
      </c>
      <c r="B1114" s="2" t="str">
        <f>"00657371"</f>
        <v>00657371</v>
      </c>
    </row>
    <row r="1115" spans="1:2" x14ac:dyDescent="0.25">
      <c r="A1115" s="2">
        <v>1110</v>
      </c>
      <c r="B1115" s="2" t="str">
        <f>"201411001229"</f>
        <v>201411001229</v>
      </c>
    </row>
    <row r="1116" spans="1:2" x14ac:dyDescent="0.25">
      <c r="A1116" s="2">
        <v>1111</v>
      </c>
      <c r="B1116" s="2" t="str">
        <f>"00729294"</f>
        <v>00729294</v>
      </c>
    </row>
    <row r="1117" spans="1:2" x14ac:dyDescent="0.25">
      <c r="A1117" s="2">
        <v>1112</v>
      </c>
      <c r="B1117" s="2" t="str">
        <f>"00927205"</f>
        <v>00927205</v>
      </c>
    </row>
    <row r="1118" spans="1:2" x14ac:dyDescent="0.25">
      <c r="A1118" s="2">
        <v>1113</v>
      </c>
      <c r="B1118" s="2" t="str">
        <f>"00453510"</f>
        <v>00453510</v>
      </c>
    </row>
    <row r="1119" spans="1:2" x14ac:dyDescent="0.25">
      <c r="A1119" s="2">
        <v>1114</v>
      </c>
      <c r="B1119" s="2" t="str">
        <f>"200809000377"</f>
        <v>200809000377</v>
      </c>
    </row>
    <row r="1120" spans="1:2" x14ac:dyDescent="0.25">
      <c r="A1120" s="2">
        <v>1115</v>
      </c>
      <c r="B1120" s="2" t="str">
        <f>"00859872"</f>
        <v>00859872</v>
      </c>
    </row>
    <row r="1121" spans="1:2" x14ac:dyDescent="0.25">
      <c r="A1121" s="2">
        <v>1116</v>
      </c>
      <c r="B1121" s="2" t="str">
        <f>"00407230"</f>
        <v>00407230</v>
      </c>
    </row>
    <row r="1122" spans="1:2" x14ac:dyDescent="0.25">
      <c r="A1122" s="2">
        <v>1117</v>
      </c>
      <c r="B1122" s="2" t="str">
        <f>"00011852"</f>
        <v>00011852</v>
      </c>
    </row>
    <row r="1123" spans="1:2" x14ac:dyDescent="0.25">
      <c r="A1123" s="2">
        <v>1118</v>
      </c>
      <c r="B1123" s="2" t="str">
        <f>"201410001463"</f>
        <v>201410001463</v>
      </c>
    </row>
    <row r="1124" spans="1:2" x14ac:dyDescent="0.25">
      <c r="A1124" s="2">
        <v>1119</v>
      </c>
      <c r="B1124" s="2" t="str">
        <f>"00932436"</f>
        <v>00932436</v>
      </c>
    </row>
    <row r="1125" spans="1:2" x14ac:dyDescent="0.25">
      <c r="A1125" s="2">
        <v>1120</v>
      </c>
      <c r="B1125" s="2" t="str">
        <f>"201406010245"</f>
        <v>201406010245</v>
      </c>
    </row>
    <row r="1126" spans="1:2" x14ac:dyDescent="0.25">
      <c r="A1126" s="2">
        <v>1121</v>
      </c>
      <c r="B1126" s="2" t="str">
        <f>"201405001010"</f>
        <v>201405001010</v>
      </c>
    </row>
    <row r="1127" spans="1:2" x14ac:dyDescent="0.25">
      <c r="A1127" s="2">
        <v>1122</v>
      </c>
      <c r="B1127" s="2" t="str">
        <f>"00829261"</f>
        <v>00829261</v>
      </c>
    </row>
    <row r="1128" spans="1:2" x14ac:dyDescent="0.25">
      <c r="A1128" s="2">
        <v>1123</v>
      </c>
      <c r="B1128" s="2" t="str">
        <f>"201512002411"</f>
        <v>201512002411</v>
      </c>
    </row>
    <row r="1129" spans="1:2" x14ac:dyDescent="0.25">
      <c r="A1129" s="2">
        <v>1124</v>
      </c>
      <c r="B1129" s="2" t="str">
        <f>"00790257"</f>
        <v>00790257</v>
      </c>
    </row>
    <row r="1130" spans="1:2" x14ac:dyDescent="0.25">
      <c r="A1130" s="2">
        <v>1125</v>
      </c>
      <c r="B1130" s="2" t="str">
        <f>"00824813"</f>
        <v>00824813</v>
      </c>
    </row>
    <row r="1131" spans="1:2" x14ac:dyDescent="0.25">
      <c r="A1131" s="2">
        <v>1126</v>
      </c>
      <c r="B1131" s="2" t="str">
        <f>"201406012346"</f>
        <v>201406012346</v>
      </c>
    </row>
    <row r="1132" spans="1:2" x14ac:dyDescent="0.25">
      <c r="A1132" s="2">
        <v>1127</v>
      </c>
      <c r="B1132" s="2" t="str">
        <f>"201406015165"</f>
        <v>201406015165</v>
      </c>
    </row>
    <row r="1133" spans="1:2" x14ac:dyDescent="0.25">
      <c r="A1133" s="2">
        <v>1128</v>
      </c>
      <c r="B1133" s="2" t="str">
        <f>"200910000516"</f>
        <v>200910000516</v>
      </c>
    </row>
    <row r="1134" spans="1:2" x14ac:dyDescent="0.25">
      <c r="A1134" s="2">
        <v>1129</v>
      </c>
      <c r="B1134" s="2" t="str">
        <f>"200801010708"</f>
        <v>200801010708</v>
      </c>
    </row>
    <row r="1135" spans="1:2" x14ac:dyDescent="0.25">
      <c r="A1135" s="2">
        <v>1130</v>
      </c>
      <c r="B1135" s="2" t="str">
        <f>"00195658"</f>
        <v>00195658</v>
      </c>
    </row>
    <row r="1136" spans="1:2" x14ac:dyDescent="0.25">
      <c r="A1136" s="2">
        <v>1131</v>
      </c>
      <c r="B1136" s="2" t="str">
        <f>"201304000062"</f>
        <v>201304000062</v>
      </c>
    </row>
    <row r="1137" spans="1:2" x14ac:dyDescent="0.25">
      <c r="A1137" s="2">
        <v>1132</v>
      </c>
      <c r="B1137" s="2" t="str">
        <f>"00838903"</f>
        <v>00838903</v>
      </c>
    </row>
    <row r="1138" spans="1:2" x14ac:dyDescent="0.25">
      <c r="A1138" s="2">
        <v>1133</v>
      </c>
      <c r="B1138" s="2" t="str">
        <f>"00787539"</f>
        <v>00787539</v>
      </c>
    </row>
    <row r="1139" spans="1:2" x14ac:dyDescent="0.25">
      <c r="A1139" s="2">
        <v>1134</v>
      </c>
      <c r="B1139" s="2" t="str">
        <f>"201406014428"</f>
        <v>201406014428</v>
      </c>
    </row>
    <row r="1140" spans="1:2" x14ac:dyDescent="0.25">
      <c r="A1140" s="2">
        <v>1135</v>
      </c>
      <c r="B1140" s="2" t="str">
        <f>"200808000790"</f>
        <v>200808000790</v>
      </c>
    </row>
    <row r="1141" spans="1:2" x14ac:dyDescent="0.25">
      <c r="A1141" s="2">
        <v>1136</v>
      </c>
      <c r="B1141" s="2" t="str">
        <f>"00666090"</f>
        <v>00666090</v>
      </c>
    </row>
    <row r="1142" spans="1:2" x14ac:dyDescent="0.25">
      <c r="A1142" s="2">
        <v>1137</v>
      </c>
      <c r="B1142" s="2" t="str">
        <f>"00633899"</f>
        <v>00633899</v>
      </c>
    </row>
    <row r="1143" spans="1:2" x14ac:dyDescent="0.25">
      <c r="A1143" s="2">
        <v>1138</v>
      </c>
      <c r="B1143" s="2" t="str">
        <f>"00104969"</f>
        <v>00104969</v>
      </c>
    </row>
    <row r="1144" spans="1:2" x14ac:dyDescent="0.25">
      <c r="A1144" s="2">
        <v>1139</v>
      </c>
      <c r="B1144" s="2" t="str">
        <f>"201402001671"</f>
        <v>201402001671</v>
      </c>
    </row>
    <row r="1145" spans="1:2" x14ac:dyDescent="0.25">
      <c r="A1145" s="2">
        <v>1140</v>
      </c>
      <c r="B1145" s="2" t="str">
        <f>"201406000090"</f>
        <v>201406000090</v>
      </c>
    </row>
    <row r="1146" spans="1:2" x14ac:dyDescent="0.25">
      <c r="A1146" s="2">
        <v>1141</v>
      </c>
      <c r="B1146" s="2" t="str">
        <f>"201505000513"</f>
        <v>201505000513</v>
      </c>
    </row>
    <row r="1147" spans="1:2" x14ac:dyDescent="0.25">
      <c r="A1147" s="2">
        <v>1142</v>
      </c>
      <c r="B1147" s="2" t="str">
        <f>"00216797"</f>
        <v>00216797</v>
      </c>
    </row>
    <row r="1148" spans="1:2" x14ac:dyDescent="0.25">
      <c r="A1148" s="2">
        <v>1143</v>
      </c>
      <c r="B1148" s="2" t="str">
        <f>"201405001462"</f>
        <v>201405001462</v>
      </c>
    </row>
    <row r="1149" spans="1:2" x14ac:dyDescent="0.25">
      <c r="A1149" s="2">
        <v>1144</v>
      </c>
      <c r="B1149" s="2" t="str">
        <f>"00554263"</f>
        <v>00554263</v>
      </c>
    </row>
    <row r="1150" spans="1:2" x14ac:dyDescent="0.25">
      <c r="A1150" s="2">
        <v>1145</v>
      </c>
      <c r="B1150" s="2" t="str">
        <f>"00543042"</f>
        <v>00543042</v>
      </c>
    </row>
    <row r="1151" spans="1:2" x14ac:dyDescent="0.25">
      <c r="A1151" s="2">
        <v>1146</v>
      </c>
      <c r="B1151" s="2" t="str">
        <f>"201405000280"</f>
        <v>201405000280</v>
      </c>
    </row>
    <row r="1152" spans="1:2" x14ac:dyDescent="0.25">
      <c r="A1152" s="2">
        <v>1147</v>
      </c>
      <c r="B1152" s="2" t="str">
        <f>"00120653"</f>
        <v>00120653</v>
      </c>
    </row>
    <row r="1153" spans="1:2" x14ac:dyDescent="0.25">
      <c r="A1153" s="2">
        <v>1148</v>
      </c>
      <c r="B1153" s="2" t="str">
        <f>"201304000740"</f>
        <v>201304000740</v>
      </c>
    </row>
    <row r="1154" spans="1:2" x14ac:dyDescent="0.25">
      <c r="A1154" s="2">
        <v>1149</v>
      </c>
      <c r="B1154" s="2" t="str">
        <f>"00784499"</f>
        <v>00784499</v>
      </c>
    </row>
    <row r="1155" spans="1:2" x14ac:dyDescent="0.25">
      <c r="A1155" s="2">
        <v>1150</v>
      </c>
      <c r="B1155" s="2" t="str">
        <f>"201406008564"</f>
        <v>201406008564</v>
      </c>
    </row>
    <row r="1156" spans="1:2" x14ac:dyDescent="0.25">
      <c r="A1156" s="2">
        <v>1151</v>
      </c>
      <c r="B1156" s="2" t="str">
        <f>"201402009159"</f>
        <v>201402009159</v>
      </c>
    </row>
    <row r="1157" spans="1:2" x14ac:dyDescent="0.25">
      <c r="A1157" s="2">
        <v>1152</v>
      </c>
      <c r="B1157" s="2" t="str">
        <f>"201406000191"</f>
        <v>201406000191</v>
      </c>
    </row>
    <row r="1158" spans="1:2" x14ac:dyDescent="0.25">
      <c r="A1158" s="2">
        <v>1153</v>
      </c>
      <c r="B1158" s="2" t="str">
        <f>"201506003306"</f>
        <v>201506003306</v>
      </c>
    </row>
    <row r="1159" spans="1:2" x14ac:dyDescent="0.25">
      <c r="A1159" s="2">
        <v>1154</v>
      </c>
      <c r="B1159" s="2" t="str">
        <f>"201502000449"</f>
        <v>201502000449</v>
      </c>
    </row>
    <row r="1160" spans="1:2" x14ac:dyDescent="0.25">
      <c r="A1160" s="2">
        <v>1155</v>
      </c>
      <c r="B1160" s="2" t="str">
        <f>"00117711"</f>
        <v>00117711</v>
      </c>
    </row>
    <row r="1161" spans="1:2" x14ac:dyDescent="0.25">
      <c r="A1161" s="2">
        <v>1156</v>
      </c>
      <c r="B1161" s="2" t="str">
        <f>"00242865"</f>
        <v>00242865</v>
      </c>
    </row>
    <row r="1162" spans="1:2" x14ac:dyDescent="0.25">
      <c r="A1162" s="2">
        <v>1157</v>
      </c>
      <c r="B1162" s="2" t="str">
        <f>"00183993"</f>
        <v>00183993</v>
      </c>
    </row>
    <row r="1163" spans="1:2" x14ac:dyDescent="0.25">
      <c r="A1163" s="2">
        <v>1158</v>
      </c>
      <c r="B1163" s="2" t="str">
        <f>"201304000241"</f>
        <v>201304000241</v>
      </c>
    </row>
    <row r="1164" spans="1:2" x14ac:dyDescent="0.25">
      <c r="A1164" s="2">
        <v>1159</v>
      </c>
      <c r="B1164" s="2" t="str">
        <f>"201406014976"</f>
        <v>201406014976</v>
      </c>
    </row>
    <row r="1165" spans="1:2" x14ac:dyDescent="0.25">
      <c r="A1165" s="2">
        <v>1160</v>
      </c>
      <c r="B1165" s="2" t="str">
        <f>"201304001962"</f>
        <v>201304001962</v>
      </c>
    </row>
    <row r="1166" spans="1:2" x14ac:dyDescent="0.25">
      <c r="A1166" s="2">
        <v>1161</v>
      </c>
      <c r="B1166" s="2" t="str">
        <f>"00296354"</f>
        <v>00296354</v>
      </c>
    </row>
    <row r="1167" spans="1:2" x14ac:dyDescent="0.25">
      <c r="A1167" s="2">
        <v>1162</v>
      </c>
      <c r="B1167" s="2" t="str">
        <f>"201402002316"</f>
        <v>201402002316</v>
      </c>
    </row>
    <row r="1168" spans="1:2" x14ac:dyDescent="0.25">
      <c r="A1168" s="2">
        <v>1163</v>
      </c>
      <c r="B1168" s="2" t="str">
        <f>"00925998"</f>
        <v>00925998</v>
      </c>
    </row>
    <row r="1169" spans="1:2" x14ac:dyDescent="0.25">
      <c r="A1169" s="2">
        <v>1164</v>
      </c>
      <c r="B1169" s="2" t="str">
        <f>"00010302"</f>
        <v>00010302</v>
      </c>
    </row>
    <row r="1170" spans="1:2" x14ac:dyDescent="0.25">
      <c r="A1170" s="2">
        <v>1165</v>
      </c>
      <c r="B1170" s="2" t="str">
        <f>"00113770"</f>
        <v>00113770</v>
      </c>
    </row>
    <row r="1171" spans="1:2" x14ac:dyDescent="0.25">
      <c r="A1171" s="2">
        <v>1166</v>
      </c>
      <c r="B1171" s="2" t="str">
        <f>"201410007089"</f>
        <v>201410007089</v>
      </c>
    </row>
    <row r="1172" spans="1:2" x14ac:dyDescent="0.25">
      <c r="A1172" s="2">
        <v>1167</v>
      </c>
      <c r="B1172" s="2" t="str">
        <f>"200712002798"</f>
        <v>200712002798</v>
      </c>
    </row>
    <row r="1173" spans="1:2" x14ac:dyDescent="0.25">
      <c r="A1173" s="2">
        <v>1168</v>
      </c>
      <c r="B1173" s="2" t="str">
        <f>"201505000131"</f>
        <v>201505000131</v>
      </c>
    </row>
    <row r="1174" spans="1:2" x14ac:dyDescent="0.25">
      <c r="A1174" s="2">
        <v>1169</v>
      </c>
      <c r="B1174" s="2" t="str">
        <f>"201405001592"</f>
        <v>201405001592</v>
      </c>
    </row>
    <row r="1175" spans="1:2" x14ac:dyDescent="0.25">
      <c r="A1175" s="2">
        <v>1170</v>
      </c>
      <c r="B1175" s="2" t="str">
        <f>"201304000276"</f>
        <v>201304000276</v>
      </c>
    </row>
    <row r="1176" spans="1:2" x14ac:dyDescent="0.25">
      <c r="A1176" s="2">
        <v>1171</v>
      </c>
      <c r="B1176" s="2" t="str">
        <f>"00510708"</f>
        <v>00510708</v>
      </c>
    </row>
    <row r="1177" spans="1:2" x14ac:dyDescent="0.25">
      <c r="A1177" s="2">
        <v>1172</v>
      </c>
      <c r="B1177" s="2" t="str">
        <f>"00125635"</f>
        <v>00125635</v>
      </c>
    </row>
    <row r="1178" spans="1:2" x14ac:dyDescent="0.25">
      <c r="A1178" s="2">
        <v>1173</v>
      </c>
      <c r="B1178" s="2" t="str">
        <f>"201409006666"</f>
        <v>201409006666</v>
      </c>
    </row>
    <row r="1179" spans="1:2" x14ac:dyDescent="0.25">
      <c r="A1179" s="2">
        <v>1174</v>
      </c>
      <c r="B1179" s="2" t="str">
        <f>"201304000851"</f>
        <v>201304000851</v>
      </c>
    </row>
    <row r="1180" spans="1:2" x14ac:dyDescent="0.25">
      <c r="A1180" s="2">
        <v>1175</v>
      </c>
      <c r="B1180" s="2" t="str">
        <f>"201303000782"</f>
        <v>201303000782</v>
      </c>
    </row>
    <row r="1181" spans="1:2" x14ac:dyDescent="0.25">
      <c r="A1181" s="2">
        <v>1176</v>
      </c>
      <c r="B1181" s="2" t="str">
        <f>"00832079"</f>
        <v>00832079</v>
      </c>
    </row>
    <row r="1182" spans="1:2" x14ac:dyDescent="0.25">
      <c r="A1182" s="2">
        <v>1177</v>
      </c>
      <c r="B1182" s="2" t="str">
        <f>"201406015377"</f>
        <v>201406015377</v>
      </c>
    </row>
    <row r="1183" spans="1:2" x14ac:dyDescent="0.25">
      <c r="A1183" s="2">
        <v>1178</v>
      </c>
      <c r="B1183" s="2" t="str">
        <f>"201406008673"</f>
        <v>201406008673</v>
      </c>
    </row>
    <row r="1184" spans="1:2" x14ac:dyDescent="0.25">
      <c r="A1184" s="2">
        <v>1179</v>
      </c>
      <c r="B1184" s="2" t="str">
        <f>"00467783"</f>
        <v>00467783</v>
      </c>
    </row>
    <row r="1185" spans="1:2" x14ac:dyDescent="0.25">
      <c r="A1185" s="2">
        <v>1180</v>
      </c>
      <c r="B1185" s="2" t="str">
        <f>"00355079"</f>
        <v>00355079</v>
      </c>
    </row>
    <row r="1186" spans="1:2" x14ac:dyDescent="0.25">
      <c r="A1186" s="2">
        <v>1181</v>
      </c>
      <c r="B1186" s="2" t="str">
        <f>"00198461"</f>
        <v>00198461</v>
      </c>
    </row>
    <row r="1187" spans="1:2" x14ac:dyDescent="0.25">
      <c r="A1187" s="2">
        <v>1182</v>
      </c>
      <c r="B1187" s="2" t="str">
        <f>"201410008889"</f>
        <v>201410008889</v>
      </c>
    </row>
    <row r="1188" spans="1:2" x14ac:dyDescent="0.25">
      <c r="A1188" s="2">
        <v>1183</v>
      </c>
      <c r="B1188" s="2" t="str">
        <f>"201402002512"</f>
        <v>201402002512</v>
      </c>
    </row>
    <row r="1189" spans="1:2" x14ac:dyDescent="0.25">
      <c r="A1189" s="2">
        <v>1184</v>
      </c>
      <c r="B1189" s="2" t="str">
        <f>"201402003655"</f>
        <v>201402003655</v>
      </c>
    </row>
    <row r="1190" spans="1:2" x14ac:dyDescent="0.25">
      <c r="A1190" s="2">
        <v>1185</v>
      </c>
      <c r="B1190" s="2" t="str">
        <f>"00881436"</f>
        <v>00881436</v>
      </c>
    </row>
    <row r="1191" spans="1:2" x14ac:dyDescent="0.25">
      <c r="A1191" s="2">
        <v>1186</v>
      </c>
      <c r="B1191" s="2" t="str">
        <f>"00039131"</f>
        <v>00039131</v>
      </c>
    </row>
    <row r="1192" spans="1:2" x14ac:dyDescent="0.25">
      <c r="A1192" s="2">
        <v>1187</v>
      </c>
      <c r="B1192" s="2" t="str">
        <f>"00776752"</f>
        <v>00776752</v>
      </c>
    </row>
    <row r="1193" spans="1:2" x14ac:dyDescent="0.25">
      <c r="A1193" s="2">
        <v>1188</v>
      </c>
      <c r="B1193" s="2" t="str">
        <f>"200908000378"</f>
        <v>200908000378</v>
      </c>
    </row>
    <row r="1194" spans="1:2" x14ac:dyDescent="0.25">
      <c r="A1194" s="2">
        <v>1189</v>
      </c>
      <c r="B1194" s="2" t="str">
        <f>"201406005759"</f>
        <v>201406005759</v>
      </c>
    </row>
    <row r="1195" spans="1:2" x14ac:dyDescent="0.25">
      <c r="A1195" s="2">
        <v>1190</v>
      </c>
      <c r="B1195" s="2" t="str">
        <f>"00559360"</f>
        <v>00559360</v>
      </c>
    </row>
    <row r="1196" spans="1:2" x14ac:dyDescent="0.25">
      <c r="A1196" s="2">
        <v>1191</v>
      </c>
      <c r="B1196" s="2" t="str">
        <f>"00934293"</f>
        <v>00934293</v>
      </c>
    </row>
    <row r="1197" spans="1:2" x14ac:dyDescent="0.25">
      <c r="A1197" s="2">
        <v>1192</v>
      </c>
      <c r="B1197" s="2" t="str">
        <f>"201406000594"</f>
        <v>201406000594</v>
      </c>
    </row>
    <row r="1198" spans="1:2" x14ac:dyDescent="0.25">
      <c r="A1198" s="2">
        <v>1193</v>
      </c>
      <c r="B1198" s="2" t="str">
        <f>"00011163"</f>
        <v>00011163</v>
      </c>
    </row>
    <row r="1199" spans="1:2" x14ac:dyDescent="0.25">
      <c r="A1199" s="2">
        <v>1194</v>
      </c>
      <c r="B1199" s="2" t="str">
        <f>"00864205"</f>
        <v>00864205</v>
      </c>
    </row>
    <row r="1200" spans="1:2" x14ac:dyDescent="0.25">
      <c r="A1200" s="2">
        <v>1195</v>
      </c>
      <c r="B1200" s="2" t="str">
        <f>"201410011264"</f>
        <v>201410011264</v>
      </c>
    </row>
    <row r="1201" spans="1:2" x14ac:dyDescent="0.25">
      <c r="A1201" s="2">
        <v>1196</v>
      </c>
      <c r="B1201" s="2" t="str">
        <f>"201402012300"</f>
        <v>201402012300</v>
      </c>
    </row>
    <row r="1202" spans="1:2" x14ac:dyDescent="0.25">
      <c r="A1202" s="2">
        <v>1197</v>
      </c>
      <c r="B1202" s="2" t="str">
        <f>"00656874"</f>
        <v>00656874</v>
      </c>
    </row>
    <row r="1203" spans="1:2" x14ac:dyDescent="0.25">
      <c r="A1203" s="2">
        <v>1198</v>
      </c>
      <c r="B1203" s="2" t="str">
        <f>"00809118"</f>
        <v>00809118</v>
      </c>
    </row>
    <row r="1204" spans="1:2" x14ac:dyDescent="0.25">
      <c r="A1204" s="2">
        <v>1199</v>
      </c>
      <c r="B1204" s="2" t="str">
        <f>"00490727"</f>
        <v>00490727</v>
      </c>
    </row>
    <row r="1205" spans="1:2" x14ac:dyDescent="0.25">
      <c r="A1205" s="2">
        <v>1200</v>
      </c>
      <c r="B1205" s="2" t="str">
        <f>"00829412"</f>
        <v>00829412</v>
      </c>
    </row>
    <row r="1206" spans="1:2" x14ac:dyDescent="0.25">
      <c r="A1206" s="2">
        <v>1201</v>
      </c>
      <c r="B1206" s="2" t="str">
        <f>"00877840"</f>
        <v>00877840</v>
      </c>
    </row>
    <row r="1207" spans="1:2" x14ac:dyDescent="0.25">
      <c r="A1207" s="2">
        <v>1202</v>
      </c>
      <c r="B1207" s="2" t="str">
        <f>"00102843"</f>
        <v>00102843</v>
      </c>
    </row>
    <row r="1208" spans="1:2" x14ac:dyDescent="0.25">
      <c r="A1208" s="2">
        <v>1203</v>
      </c>
      <c r="B1208" s="2" t="str">
        <f>"201409000121"</f>
        <v>201409000121</v>
      </c>
    </row>
    <row r="1209" spans="1:2" x14ac:dyDescent="0.25">
      <c r="A1209" s="2">
        <v>1204</v>
      </c>
      <c r="B1209" s="2" t="str">
        <f>"201511034920"</f>
        <v>201511034920</v>
      </c>
    </row>
    <row r="1210" spans="1:2" x14ac:dyDescent="0.25">
      <c r="A1210" s="2">
        <v>1205</v>
      </c>
      <c r="B1210" s="2" t="str">
        <f>"00148224"</f>
        <v>00148224</v>
      </c>
    </row>
    <row r="1211" spans="1:2" x14ac:dyDescent="0.25">
      <c r="A1211" s="2">
        <v>1206</v>
      </c>
      <c r="B1211" s="2" t="str">
        <f>"201410010410"</f>
        <v>201410010410</v>
      </c>
    </row>
    <row r="1212" spans="1:2" x14ac:dyDescent="0.25">
      <c r="A1212" s="2">
        <v>1207</v>
      </c>
      <c r="B1212" s="2" t="str">
        <f>"200802011023"</f>
        <v>200802011023</v>
      </c>
    </row>
    <row r="1213" spans="1:2" x14ac:dyDescent="0.25">
      <c r="A1213" s="2">
        <v>1208</v>
      </c>
      <c r="B1213" s="2" t="str">
        <f>"00199094"</f>
        <v>00199094</v>
      </c>
    </row>
    <row r="1214" spans="1:2" x14ac:dyDescent="0.25">
      <c r="A1214" s="2">
        <v>1209</v>
      </c>
      <c r="B1214" s="2" t="str">
        <f>"201406005712"</f>
        <v>201406005712</v>
      </c>
    </row>
    <row r="1215" spans="1:2" x14ac:dyDescent="0.25">
      <c r="A1215" s="2">
        <v>1210</v>
      </c>
      <c r="B1215" s="2" t="str">
        <f>"201511022458"</f>
        <v>201511022458</v>
      </c>
    </row>
    <row r="1216" spans="1:2" x14ac:dyDescent="0.25">
      <c r="A1216" s="2">
        <v>1211</v>
      </c>
      <c r="B1216" s="2" t="str">
        <f>"00510459"</f>
        <v>00510459</v>
      </c>
    </row>
    <row r="1217" spans="1:2" x14ac:dyDescent="0.25">
      <c r="A1217" s="2">
        <v>1212</v>
      </c>
      <c r="B1217" s="2" t="str">
        <f>"00891939"</f>
        <v>00891939</v>
      </c>
    </row>
    <row r="1218" spans="1:2" x14ac:dyDescent="0.25">
      <c r="A1218" s="2">
        <v>1213</v>
      </c>
      <c r="B1218" s="2" t="str">
        <f>"201105000122"</f>
        <v>201105000122</v>
      </c>
    </row>
    <row r="1219" spans="1:2" x14ac:dyDescent="0.25">
      <c r="A1219" s="2">
        <v>1214</v>
      </c>
      <c r="B1219" s="2" t="str">
        <f>"00789712"</f>
        <v>00789712</v>
      </c>
    </row>
    <row r="1220" spans="1:2" x14ac:dyDescent="0.25">
      <c r="A1220" s="2">
        <v>1215</v>
      </c>
      <c r="B1220" s="2" t="str">
        <f>"00705372"</f>
        <v>00705372</v>
      </c>
    </row>
    <row r="1221" spans="1:2" x14ac:dyDescent="0.25">
      <c r="A1221" s="2">
        <v>1216</v>
      </c>
      <c r="B1221" s="2" t="str">
        <f>"00921136"</f>
        <v>00921136</v>
      </c>
    </row>
    <row r="1222" spans="1:2" x14ac:dyDescent="0.25">
      <c r="A1222" s="2">
        <v>1217</v>
      </c>
      <c r="B1222" s="2" t="str">
        <f>"201410005468"</f>
        <v>201410005468</v>
      </c>
    </row>
    <row r="1223" spans="1:2" x14ac:dyDescent="0.25">
      <c r="A1223" s="2">
        <v>1218</v>
      </c>
      <c r="B1223" s="2" t="str">
        <f>"201401002498"</f>
        <v>201401002498</v>
      </c>
    </row>
    <row r="1224" spans="1:2" x14ac:dyDescent="0.25">
      <c r="A1224" s="2">
        <v>1219</v>
      </c>
      <c r="B1224" s="2" t="str">
        <f>"00365249"</f>
        <v>00365249</v>
      </c>
    </row>
    <row r="1225" spans="1:2" x14ac:dyDescent="0.25">
      <c r="A1225" s="2">
        <v>1220</v>
      </c>
      <c r="B1225" s="2" t="str">
        <f>"200903000283"</f>
        <v>200903000283</v>
      </c>
    </row>
    <row r="1226" spans="1:2" x14ac:dyDescent="0.25">
      <c r="A1226" s="2">
        <v>1221</v>
      </c>
      <c r="B1226" s="2" t="str">
        <f>"00551792"</f>
        <v>00551792</v>
      </c>
    </row>
    <row r="1227" spans="1:2" x14ac:dyDescent="0.25">
      <c r="A1227" s="2">
        <v>1222</v>
      </c>
      <c r="B1227" s="2" t="str">
        <f>"00812278"</f>
        <v>00812278</v>
      </c>
    </row>
    <row r="1228" spans="1:2" x14ac:dyDescent="0.25">
      <c r="A1228" s="2">
        <v>1223</v>
      </c>
      <c r="B1228" s="2" t="str">
        <f>"201406014751"</f>
        <v>201406014751</v>
      </c>
    </row>
    <row r="1229" spans="1:2" x14ac:dyDescent="0.25">
      <c r="A1229" s="2">
        <v>1224</v>
      </c>
      <c r="B1229" s="2" t="str">
        <f>"201303000469"</f>
        <v>201303000469</v>
      </c>
    </row>
    <row r="1230" spans="1:2" x14ac:dyDescent="0.25">
      <c r="A1230" s="2">
        <v>1225</v>
      </c>
      <c r="B1230" s="2" t="str">
        <f>"00555898"</f>
        <v>00555898</v>
      </c>
    </row>
    <row r="1231" spans="1:2" x14ac:dyDescent="0.25">
      <c r="A1231" s="2">
        <v>1226</v>
      </c>
      <c r="B1231" s="2" t="str">
        <f>"200901000996"</f>
        <v>200901000996</v>
      </c>
    </row>
    <row r="1232" spans="1:2" x14ac:dyDescent="0.25">
      <c r="A1232" s="2">
        <v>1227</v>
      </c>
      <c r="B1232" s="2" t="str">
        <f>"00472553"</f>
        <v>00472553</v>
      </c>
    </row>
    <row r="1233" spans="1:2" x14ac:dyDescent="0.25">
      <c r="A1233" s="2">
        <v>1228</v>
      </c>
      <c r="B1233" s="2" t="str">
        <f>"00776932"</f>
        <v>00776932</v>
      </c>
    </row>
    <row r="1234" spans="1:2" x14ac:dyDescent="0.25">
      <c r="A1234" s="2">
        <v>1229</v>
      </c>
      <c r="B1234" s="2" t="str">
        <f>"201412007087"</f>
        <v>201412007087</v>
      </c>
    </row>
    <row r="1235" spans="1:2" x14ac:dyDescent="0.25">
      <c r="A1235" s="2">
        <v>1230</v>
      </c>
      <c r="B1235" s="2" t="str">
        <f>"00500038"</f>
        <v>00500038</v>
      </c>
    </row>
    <row r="1236" spans="1:2" x14ac:dyDescent="0.25">
      <c r="A1236" s="2">
        <v>1231</v>
      </c>
      <c r="B1236" s="2" t="str">
        <f>"200910000231"</f>
        <v>200910000231</v>
      </c>
    </row>
    <row r="1237" spans="1:2" x14ac:dyDescent="0.25">
      <c r="A1237" s="2">
        <v>1232</v>
      </c>
      <c r="B1237" s="2" t="str">
        <f>"201304000613"</f>
        <v>201304000613</v>
      </c>
    </row>
    <row r="1238" spans="1:2" x14ac:dyDescent="0.25">
      <c r="A1238" s="2">
        <v>1233</v>
      </c>
      <c r="B1238" s="2" t="str">
        <f>"00198033"</f>
        <v>00198033</v>
      </c>
    </row>
    <row r="1239" spans="1:2" x14ac:dyDescent="0.25">
      <c r="A1239" s="2">
        <v>1234</v>
      </c>
      <c r="B1239" s="2" t="str">
        <f>"200801009615"</f>
        <v>200801009615</v>
      </c>
    </row>
    <row r="1240" spans="1:2" x14ac:dyDescent="0.25">
      <c r="A1240" s="2">
        <v>1235</v>
      </c>
      <c r="B1240" s="2" t="str">
        <f>"200802007419"</f>
        <v>200802007419</v>
      </c>
    </row>
    <row r="1241" spans="1:2" x14ac:dyDescent="0.25">
      <c r="A1241" s="2">
        <v>1236</v>
      </c>
      <c r="B1241" s="2" t="str">
        <f>"00824283"</f>
        <v>00824283</v>
      </c>
    </row>
    <row r="1242" spans="1:2" x14ac:dyDescent="0.25">
      <c r="A1242" s="2">
        <v>1237</v>
      </c>
      <c r="B1242" s="2" t="str">
        <f>"201304004358"</f>
        <v>201304004358</v>
      </c>
    </row>
    <row r="1243" spans="1:2" x14ac:dyDescent="0.25">
      <c r="A1243" s="2">
        <v>1238</v>
      </c>
      <c r="B1243" s="2" t="str">
        <f>"201304001333"</f>
        <v>201304001333</v>
      </c>
    </row>
    <row r="1244" spans="1:2" x14ac:dyDescent="0.25">
      <c r="A1244" s="2">
        <v>1239</v>
      </c>
      <c r="B1244" s="2" t="str">
        <f>"201401002438"</f>
        <v>201401002438</v>
      </c>
    </row>
    <row r="1245" spans="1:2" x14ac:dyDescent="0.25">
      <c r="A1245" s="2">
        <v>1240</v>
      </c>
      <c r="B1245" s="2" t="str">
        <f>"00453060"</f>
        <v>00453060</v>
      </c>
    </row>
    <row r="1246" spans="1:2" x14ac:dyDescent="0.25">
      <c r="A1246" s="2">
        <v>1241</v>
      </c>
      <c r="B1246" s="2" t="str">
        <f>"200910000146"</f>
        <v>200910000146</v>
      </c>
    </row>
    <row r="1247" spans="1:2" x14ac:dyDescent="0.25">
      <c r="A1247" s="2">
        <v>1242</v>
      </c>
      <c r="B1247" s="2" t="str">
        <f>"201412000664"</f>
        <v>201412000664</v>
      </c>
    </row>
    <row r="1248" spans="1:2" x14ac:dyDescent="0.25">
      <c r="A1248" s="2">
        <v>1243</v>
      </c>
      <c r="B1248" s="2" t="str">
        <f>"00563035"</f>
        <v>00563035</v>
      </c>
    </row>
    <row r="1249" spans="1:2" x14ac:dyDescent="0.25">
      <c r="A1249" s="2">
        <v>1244</v>
      </c>
      <c r="B1249" s="2" t="str">
        <f>"201402002029"</f>
        <v>201402002029</v>
      </c>
    </row>
    <row r="1250" spans="1:2" x14ac:dyDescent="0.25">
      <c r="A1250" s="2">
        <v>1245</v>
      </c>
      <c r="B1250" s="2" t="str">
        <f>"201402004624"</f>
        <v>201402004624</v>
      </c>
    </row>
    <row r="1251" spans="1:2" x14ac:dyDescent="0.25">
      <c r="A1251" s="2">
        <v>1246</v>
      </c>
      <c r="B1251" s="2" t="str">
        <f>"201406003165"</f>
        <v>201406003165</v>
      </c>
    </row>
    <row r="1252" spans="1:2" x14ac:dyDescent="0.25">
      <c r="A1252" s="2">
        <v>1247</v>
      </c>
      <c r="B1252" s="2" t="str">
        <f>"201402007628"</f>
        <v>201402007628</v>
      </c>
    </row>
    <row r="1253" spans="1:2" x14ac:dyDescent="0.25">
      <c r="A1253" s="2">
        <v>1248</v>
      </c>
      <c r="B1253" s="2" t="str">
        <f>"00144890"</f>
        <v>00144890</v>
      </c>
    </row>
    <row r="1254" spans="1:2" x14ac:dyDescent="0.25">
      <c r="A1254" s="2">
        <v>1249</v>
      </c>
      <c r="B1254" s="2" t="str">
        <f>"201506003274"</f>
        <v>201506003274</v>
      </c>
    </row>
    <row r="1255" spans="1:2" x14ac:dyDescent="0.25">
      <c r="A1255" s="2">
        <v>1250</v>
      </c>
      <c r="B1255" s="2" t="str">
        <f>"00915847"</f>
        <v>00915847</v>
      </c>
    </row>
    <row r="1256" spans="1:2" x14ac:dyDescent="0.25">
      <c r="A1256" s="2">
        <v>1251</v>
      </c>
      <c r="B1256" s="2" t="str">
        <f>"201505000169"</f>
        <v>201505000169</v>
      </c>
    </row>
    <row r="1257" spans="1:2" x14ac:dyDescent="0.25">
      <c r="A1257" s="2">
        <v>1252</v>
      </c>
      <c r="B1257" s="2" t="str">
        <f>"00833254"</f>
        <v>00833254</v>
      </c>
    </row>
    <row r="1258" spans="1:2" x14ac:dyDescent="0.25">
      <c r="A1258" s="2">
        <v>1253</v>
      </c>
      <c r="B1258" s="2" t="str">
        <f>"200712005285"</f>
        <v>200712005285</v>
      </c>
    </row>
    <row r="1259" spans="1:2" x14ac:dyDescent="0.25">
      <c r="A1259" s="2">
        <v>1254</v>
      </c>
      <c r="B1259" s="2" t="str">
        <f>"201406003733"</f>
        <v>201406003733</v>
      </c>
    </row>
    <row r="1260" spans="1:2" x14ac:dyDescent="0.25">
      <c r="A1260" s="2">
        <v>1255</v>
      </c>
      <c r="B1260" s="2" t="str">
        <f>"201009000107"</f>
        <v>201009000107</v>
      </c>
    </row>
    <row r="1261" spans="1:2" x14ac:dyDescent="0.25">
      <c r="A1261" s="2">
        <v>1256</v>
      </c>
      <c r="B1261" s="2" t="str">
        <f>"00427538"</f>
        <v>00427538</v>
      </c>
    </row>
    <row r="1262" spans="1:2" x14ac:dyDescent="0.25">
      <c r="A1262" s="2">
        <v>1257</v>
      </c>
      <c r="B1262" s="2" t="str">
        <f>"00607819"</f>
        <v>00607819</v>
      </c>
    </row>
    <row r="1263" spans="1:2" x14ac:dyDescent="0.25">
      <c r="A1263" s="2">
        <v>1258</v>
      </c>
      <c r="B1263" s="2" t="str">
        <f>"201304002556"</f>
        <v>201304002556</v>
      </c>
    </row>
    <row r="1264" spans="1:2" x14ac:dyDescent="0.25">
      <c r="A1264" s="2">
        <v>1259</v>
      </c>
      <c r="B1264" s="2" t="str">
        <f>"201406014061"</f>
        <v>201406014061</v>
      </c>
    </row>
    <row r="1265" spans="1:2" x14ac:dyDescent="0.25">
      <c r="A1265" s="2">
        <v>1260</v>
      </c>
      <c r="B1265" s="2" t="str">
        <f>"201304000090"</f>
        <v>201304000090</v>
      </c>
    </row>
    <row r="1266" spans="1:2" x14ac:dyDescent="0.25">
      <c r="A1266" s="2">
        <v>1261</v>
      </c>
      <c r="B1266" s="2" t="str">
        <f>"201405002214"</f>
        <v>201405002214</v>
      </c>
    </row>
    <row r="1267" spans="1:2" x14ac:dyDescent="0.25">
      <c r="A1267" s="2">
        <v>1262</v>
      </c>
      <c r="B1267" s="2" t="str">
        <f>"00126037"</f>
        <v>00126037</v>
      </c>
    </row>
    <row r="1268" spans="1:2" x14ac:dyDescent="0.25">
      <c r="A1268" s="2">
        <v>1263</v>
      </c>
      <c r="B1268" s="2" t="str">
        <f>"201410007404"</f>
        <v>201410007404</v>
      </c>
    </row>
    <row r="1269" spans="1:2" x14ac:dyDescent="0.25">
      <c r="A1269" s="2">
        <v>1264</v>
      </c>
      <c r="B1269" s="2" t="str">
        <f>"201406000372"</f>
        <v>201406000372</v>
      </c>
    </row>
    <row r="1270" spans="1:2" x14ac:dyDescent="0.25">
      <c r="A1270" s="2">
        <v>1265</v>
      </c>
      <c r="B1270" s="2" t="str">
        <f>"00231513"</f>
        <v>00231513</v>
      </c>
    </row>
    <row r="1271" spans="1:2" x14ac:dyDescent="0.25">
      <c r="A1271" s="2">
        <v>1266</v>
      </c>
      <c r="B1271" s="2" t="str">
        <f>"201511032979"</f>
        <v>201511032979</v>
      </c>
    </row>
    <row r="1272" spans="1:2" x14ac:dyDescent="0.25">
      <c r="A1272" s="2">
        <v>1267</v>
      </c>
      <c r="B1272" s="2" t="str">
        <f>"201304001049"</f>
        <v>201304001049</v>
      </c>
    </row>
    <row r="1273" spans="1:2" x14ac:dyDescent="0.25">
      <c r="A1273" s="2">
        <v>1268</v>
      </c>
      <c r="B1273" s="2" t="str">
        <f>"00521629"</f>
        <v>00521629</v>
      </c>
    </row>
    <row r="1274" spans="1:2" x14ac:dyDescent="0.25">
      <c r="A1274" s="2">
        <v>1269</v>
      </c>
      <c r="B1274" s="2" t="str">
        <f>"201506001905"</f>
        <v>201506001905</v>
      </c>
    </row>
    <row r="1275" spans="1:2" x14ac:dyDescent="0.25">
      <c r="A1275" s="2">
        <v>1270</v>
      </c>
      <c r="B1275" s="2" t="str">
        <f>"00229309"</f>
        <v>00229309</v>
      </c>
    </row>
    <row r="1276" spans="1:2" x14ac:dyDescent="0.25">
      <c r="A1276" s="2">
        <v>1271</v>
      </c>
      <c r="B1276" s="2" t="str">
        <f>"201504000361"</f>
        <v>201504000361</v>
      </c>
    </row>
    <row r="1277" spans="1:2" x14ac:dyDescent="0.25">
      <c r="A1277" s="2">
        <v>1272</v>
      </c>
      <c r="B1277" s="2" t="str">
        <f>"201412004228"</f>
        <v>201412004228</v>
      </c>
    </row>
    <row r="1278" spans="1:2" x14ac:dyDescent="0.25">
      <c r="A1278" s="2">
        <v>1273</v>
      </c>
      <c r="B1278" s="2" t="str">
        <f>"200801011214"</f>
        <v>200801011214</v>
      </c>
    </row>
    <row r="1279" spans="1:2" x14ac:dyDescent="0.25">
      <c r="A1279" s="2">
        <v>1274</v>
      </c>
      <c r="B1279" s="2" t="str">
        <f>"201410011673"</f>
        <v>201410011673</v>
      </c>
    </row>
    <row r="1280" spans="1:2" x14ac:dyDescent="0.25">
      <c r="A1280" s="2">
        <v>1275</v>
      </c>
      <c r="B1280" s="2" t="str">
        <f>"00825712"</f>
        <v>00825712</v>
      </c>
    </row>
    <row r="1281" spans="1:2" x14ac:dyDescent="0.25">
      <c r="A1281" s="2">
        <v>1276</v>
      </c>
      <c r="B1281" s="2" t="str">
        <f>"00051369"</f>
        <v>00051369</v>
      </c>
    </row>
    <row r="1282" spans="1:2" x14ac:dyDescent="0.25">
      <c r="A1282" s="2">
        <v>1277</v>
      </c>
      <c r="B1282" s="2" t="str">
        <f>"00905152"</f>
        <v>00905152</v>
      </c>
    </row>
    <row r="1283" spans="1:2" x14ac:dyDescent="0.25">
      <c r="A1283" s="2">
        <v>1278</v>
      </c>
      <c r="B1283" s="2" t="str">
        <f>"201504000126"</f>
        <v>201504000126</v>
      </c>
    </row>
    <row r="1284" spans="1:2" x14ac:dyDescent="0.25">
      <c r="A1284" s="2">
        <v>1279</v>
      </c>
      <c r="B1284" s="2" t="str">
        <f>"201409004280"</f>
        <v>201409004280</v>
      </c>
    </row>
    <row r="1285" spans="1:2" x14ac:dyDescent="0.25">
      <c r="A1285" s="2">
        <v>1280</v>
      </c>
      <c r="B1285" s="2" t="str">
        <f>"201401000954"</f>
        <v>201401000954</v>
      </c>
    </row>
    <row r="1286" spans="1:2" x14ac:dyDescent="0.25">
      <c r="A1286" s="2">
        <v>1281</v>
      </c>
      <c r="B1286" s="2" t="str">
        <f>"00216775"</f>
        <v>00216775</v>
      </c>
    </row>
    <row r="1287" spans="1:2" x14ac:dyDescent="0.25">
      <c r="A1287" s="2">
        <v>1282</v>
      </c>
      <c r="B1287" s="2" t="str">
        <f>"00108390"</f>
        <v>00108390</v>
      </c>
    </row>
    <row r="1288" spans="1:2" x14ac:dyDescent="0.25">
      <c r="A1288" s="2">
        <v>1283</v>
      </c>
      <c r="B1288" s="2" t="str">
        <f>"00841058"</f>
        <v>00841058</v>
      </c>
    </row>
    <row r="1289" spans="1:2" x14ac:dyDescent="0.25">
      <c r="A1289" s="2">
        <v>1284</v>
      </c>
      <c r="B1289" s="2" t="str">
        <f>"00780744"</f>
        <v>00780744</v>
      </c>
    </row>
    <row r="1290" spans="1:2" x14ac:dyDescent="0.25">
      <c r="A1290" s="2">
        <v>1285</v>
      </c>
      <c r="B1290" s="2" t="str">
        <f>"00234884"</f>
        <v>00234884</v>
      </c>
    </row>
    <row r="1291" spans="1:2" x14ac:dyDescent="0.25">
      <c r="A1291" s="2">
        <v>1286</v>
      </c>
      <c r="B1291" s="2" t="str">
        <f>"00248111"</f>
        <v>00248111</v>
      </c>
    </row>
    <row r="1292" spans="1:2" x14ac:dyDescent="0.25">
      <c r="A1292" s="2">
        <v>1287</v>
      </c>
      <c r="B1292" s="2" t="str">
        <f>"201406002609"</f>
        <v>201406002609</v>
      </c>
    </row>
    <row r="1293" spans="1:2" x14ac:dyDescent="0.25">
      <c r="A1293" s="2">
        <v>1288</v>
      </c>
      <c r="B1293" s="2" t="str">
        <f>"201406003994"</f>
        <v>201406003994</v>
      </c>
    </row>
    <row r="1294" spans="1:2" x14ac:dyDescent="0.25">
      <c r="A1294" s="2">
        <v>1289</v>
      </c>
      <c r="B1294" s="2" t="str">
        <f>"00932017"</f>
        <v>00932017</v>
      </c>
    </row>
    <row r="1295" spans="1:2" x14ac:dyDescent="0.25">
      <c r="A1295" s="2">
        <v>1290</v>
      </c>
      <c r="B1295" s="2" t="str">
        <f>"200801008652"</f>
        <v>200801008652</v>
      </c>
    </row>
    <row r="1296" spans="1:2" x14ac:dyDescent="0.25">
      <c r="A1296" s="2">
        <v>1291</v>
      </c>
      <c r="B1296" s="2" t="str">
        <f>"200801003555"</f>
        <v>200801003555</v>
      </c>
    </row>
    <row r="1297" spans="1:2" x14ac:dyDescent="0.25">
      <c r="A1297" s="2">
        <v>1292</v>
      </c>
      <c r="B1297" s="2" t="str">
        <f>"00649342"</f>
        <v>00649342</v>
      </c>
    </row>
    <row r="1298" spans="1:2" x14ac:dyDescent="0.25">
      <c r="A1298" s="2">
        <v>1293</v>
      </c>
      <c r="B1298" s="2" t="str">
        <f>"00892366"</f>
        <v>00892366</v>
      </c>
    </row>
    <row r="1299" spans="1:2" x14ac:dyDescent="0.25">
      <c r="A1299" s="2">
        <v>1294</v>
      </c>
      <c r="B1299" s="2" t="str">
        <f>"00475622"</f>
        <v>00475622</v>
      </c>
    </row>
    <row r="1300" spans="1:2" x14ac:dyDescent="0.25">
      <c r="A1300" s="2">
        <v>1295</v>
      </c>
      <c r="B1300" s="2" t="str">
        <f>"00714460"</f>
        <v>00714460</v>
      </c>
    </row>
    <row r="1301" spans="1:2" x14ac:dyDescent="0.25">
      <c r="A1301" s="2">
        <v>1296</v>
      </c>
      <c r="B1301" s="2" t="str">
        <f>"201304003033"</f>
        <v>201304003033</v>
      </c>
    </row>
    <row r="1302" spans="1:2" x14ac:dyDescent="0.25">
      <c r="A1302" s="2">
        <v>1297</v>
      </c>
      <c r="B1302" s="2" t="str">
        <f>"00015546"</f>
        <v>00015546</v>
      </c>
    </row>
    <row r="1303" spans="1:2" x14ac:dyDescent="0.25">
      <c r="A1303" s="2">
        <v>1298</v>
      </c>
      <c r="B1303" s="2" t="str">
        <f>"00225374"</f>
        <v>00225374</v>
      </c>
    </row>
    <row r="1304" spans="1:2" x14ac:dyDescent="0.25">
      <c r="A1304" s="2">
        <v>1299</v>
      </c>
      <c r="B1304" s="2" t="str">
        <f>"201304005310"</f>
        <v>201304005310</v>
      </c>
    </row>
    <row r="1305" spans="1:2" x14ac:dyDescent="0.25">
      <c r="A1305" s="2">
        <v>1300</v>
      </c>
      <c r="B1305" s="2" t="str">
        <f>"201406002017"</f>
        <v>201406002017</v>
      </c>
    </row>
    <row r="1306" spans="1:2" x14ac:dyDescent="0.25">
      <c r="A1306" s="2">
        <v>1301</v>
      </c>
      <c r="B1306" s="2" t="str">
        <f>"200801007834"</f>
        <v>200801007834</v>
      </c>
    </row>
    <row r="1307" spans="1:2" x14ac:dyDescent="0.25">
      <c r="A1307" s="2">
        <v>1302</v>
      </c>
      <c r="B1307" s="2" t="str">
        <f>"201504004495"</f>
        <v>201504004495</v>
      </c>
    </row>
    <row r="1308" spans="1:2" x14ac:dyDescent="0.25">
      <c r="A1308" s="2">
        <v>1303</v>
      </c>
      <c r="B1308" s="2" t="str">
        <f>"00114638"</f>
        <v>00114638</v>
      </c>
    </row>
    <row r="1309" spans="1:2" x14ac:dyDescent="0.25">
      <c r="A1309" s="2">
        <v>1304</v>
      </c>
      <c r="B1309" s="2" t="str">
        <f>"201304005039"</f>
        <v>201304005039</v>
      </c>
    </row>
    <row r="1310" spans="1:2" x14ac:dyDescent="0.25">
      <c r="A1310" s="2">
        <v>1305</v>
      </c>
      <c r="B1310" s="2" t="str">
        <f>"201406012849"</f>
        <v>201406012849</v>
      </c>
    </row>
    <row r="1311" spans="1:2" x14ac:dyDescent="0.25">
      <c r="A1311" s="2">
        <v>1306</v>
      </c>
      <c r="B1311" s="2" t="str">
        <f>"00046582"</f>
        <v>00046582</v>
      </c>
    </row>
    <row r="1312" spans="1:2" x14ac:dyDescent="0.25">
      <c r="A1312" s="2">
        <v>1307</v>
      </c>
      <c r="B1312" s="2" t="str">
        <f>"00544260"</f>
        <v>00544260</v>
      </c>
    </row>
    <row r="1313" spans="1:2" x14ac:dyDescent="0.25">
      <c r="A1313" s="2">
        <v>1308</v>
      </c>
      <c r="B1313" s="2" t="str">
        <f>"00801550"</f>
        <v>00801550</v>
      </c>
    </row>
    <row r="1314" spans="1:2" x14ac:dyDescent="0.25">
      <c r="A1314" s="2">
        <v>1309</v>
      </c>
      <c r="B1314" s="2" t="str">
        <f>"00533499"</f>
        <v>00533499</v>
      </c>
    </row>
    <row r="1315" spans="1:2" x14ac:dyDescent="0.25">
      <c r="A1315" s="2">
        <v>1310</v>
      </c>
      <c r="B1315" s="2" t="str">
        <f>"00795495"</f>
        <v>00795495</v>
      </c>
    </row>
    <row r="1316" spans="1:2" x14ac:dyDescent="0.25">
      <c r="A1316" s="2">
        <v>1311</v>
      </c>
      <c r="B1316" s="2" t="str">
        <f>"00655770"</f>
        <v>00655770</v>
      </c>
    </row>
    <row r="1317" spans="1:2" x14ac:dyDescent="0.25">
      <c r="A1317" s="2">
        <v>1312</v>
      </c>
      <c r="B1317" s="2" t="str">
        <f>"201406019010"</f>
        <v>201406019010</v>
      </c>
    </row>
    <row r="1318" spans="1:2" x14ac:dyDescent="0.25">
      <c r="A1318" s="2">
        <v>1313</v>
      </c>
      <c r="B1318" s="2" t="str">
        <f>"00113035"</f>
        <v>00113035</v>
      </c>
    </row>
    <row r="1319" spans="1:2" x14ac:dyDescent="0.25">
      <c r="A1319" s="2">
        <v>1314</v>
      </c>
      <c r="B1319" s="2" t="str">
        <f>"201506002470"</f>
        <v>201506002470</v>
      </c>
    </row>
    <row r="1320" spans="1:2" x14ac:dyDescent="0.25">
      <c r="A1320" s="2">
        <v>1315</v>
      </c>
      <c r="B1320" s="2" t="str">
        <f>"00837688"</f>
        <v>00837688</v>
      </c>
    </row>
    <row r="1321" spans="1:2" x14ac:dyDescent="0.25">
      <c r="A1321" s="2">
        <v>1316</v>
      </c>
      <c r="B1321" s="2" t="str">
        <f>"00467283"</f>
        <v>00467283</v>
      </c>
    </row>
    <row r="1322" spans="1:2" x14ac:dyDescent="0.25">
      <c r="A1322" s="2">
        <v>1317</v>
      </c>
      <c r="B1322" s="2" t="str">
        <f>"200712006096"</f>
        <v>200712006096</v>
      </c>
    </row>
    <row r="1323" spans="1:2" x14ac:dyDescent="0.25">
      <c r="A1323" s="2">
        <v>1318</v>
      </c>
      <c r="B1323" s="2" t="str">
        <f>"201303000725"</f>
        <v>201303000725</v>
      </c>
    </row>
    <row r="1324" spans="1:2" x14ac:dyDescent="0.25">
      <c r="A1324" s="2">
        <v>1319</v>
      </c>
      <c r="B1324" s="2" t="str">
        <f>"201409006590"</f>
        <v>201409006590</v>
      </c>
    </row>
    <row r="1325" spans="1:2" x14ac:dyDescent="0.25">
      <c r="A1325" s="2">
        <v>1320</v>
      </c>
      <c r="B1325" s="2" t="str">
        <f>"00212808"</f>
        <v>00212808</v>
      </c>
    </row>
    <row r="1326" spans="1:2" x14ac:dyDescent="0.25">
      <c r="A1326" s="2">
        <v>1321</v>
      </c>
      <c r="B1326" s="2" t="str">
        <f>"201406007432"</f>
        <v>201406007432</v>
      </c>
    </row>
    <row r="1327" spans="1:2" x14ac:dyDescent="0.25">
      <c r="A1327" s="2">
        <v>1322</v>
      </c>
      <c r="B1327" s="2" t="str">
        <f>"00111904"</f>
        <v>00111904</v>
      </c>
    </row>
    <row r="1328" spans="1:2" x14ac:dyDescent="0.25">
      <c r="A1328" s="2">
        <v>1323</v>
      </c>
      <c r="B1328" s="2" t="str">
        <f>"00539120"</f>
        <v>00539120</v>
      </c>
    </row>
    <row r="1329" spans="1:2" x14ac:dyDescent="0.25">
      <c r="A1329" s="2">
        <v>1324</v>
      </c>
      <c r="B1329" s="2" t="str">
        <f>"00118062"</f>
        <v>00118062</v>
      </c>
    </row>
    <row r="1330" spans="1:2" x14ac:dyDescent="0.25">
      <c r="A1330" s="2">
        <v>1325</v>
      </c>
      <c r="B1330" s="2" t="str">
        <f>"00241000"</f>
        <v>00241000</v>
      </c>
    </row>
    <row r="1331" spans="1:2" x14ac:dyDescent="0.25">
      <c r="A1331" s="2">
        <v>1326</v>
      </c>
      <c r="B1331" s="2" t="str">
        <f>"00008537"</f>
        <v>00008537</v>
      </c>
    </row>
    <row r="1332" spans="1:2" x14ac:dyDescent="0.25">
      <c r="A1332" s="2">
        <v>1327</v>
      </c>
      <c r="B1332" s="2" t="str">
        <f>"201504004991"</f>
        <v>201504004991</v>
      </c>
    </row>
    <row r="1333" spans="1:2" x14ac:dyDescent="0.25">
      <c r="A1333" s="2">
        <v>1328</v>
      </c>
      <c r="B1333" s="2" t="str">
        <f>"201402002515"</f>
        <v>201402002515</v>
      </c>
    </row>
    <row r="1334" spans="1:2" x14ac:dyDescent="0.25">
      <c r="A1334" s="2">
        <v>1329</v>
      </c>
      <c r="B1334" s="2" t="str">
        <f>"201304001117"</f>
        <v>201304001117</v>
      </c>
    </row>
    <row r="1335" spans="1:2" x14ac:dyDescent="0.25">
      <c r="A1335" s="2">
        <v>1330</v>
      </c>
      <c r="B1335" s="2" t="str">
        <f>"201406013253"</f>
        <v>201406013253</v>
      </c>
    </row>
    <row r="1336" spans="1:2" x14ac:dyDescent="0.25">
      <c r="A1336" s="2">
        <v>1331</v>
      </c>
      <c r="B1336" s="2" t="str">
        <f>"201304002920"</f>
        <v>201304002920</v>
      </c>
    </row>
    <row r="1337" spans="1:2" x14ac:dyDescent="0.25">
      <c r="A1337" s="2">
        <v>1332</v>
      </c>
      <c r="B1337" s="2" t="str">
        <f>"201402007476"</f>
        <v>201402007476</v>
      </c>
    </row>
    <row r="1338" spans="1:2" x14ac:dyDescent="0.25">
      <c r="A1338" s="2">
        <v>1333</v>
      </c>
      <c r="B1338" s="2" t="str">
        <f>"201410009225"</f>
        <v>201410009225</v>
      </c>
    </row>
    <row r="1339" spans="1:2" x14ac:dyDescent="0.25">
      <c r="A1339" s="2">
        <v>1334</v>
      </c>
      <c r="B1339" s="2" t="str">
        <f>"201406001867"</f>
        <v>201406001867</v>
      </c>
    </row>
    <row r="1340" spans="1:2" x14ac:dyDescent="0.25">
      <c r="A1340" s="2">
        <v>1335</v>
      </c>
      <c r="B1340" s="2" t="str">
        <f>"00925828"</f>
        <v>00925828</v>
      </c>
    </row>
    <row r="1341" spans="1:2" x14ac:dyDescent="0.25">
      <c r="A1341" s="2">
        <v>1336</v>
      </c>
      <c r="B1341" s="2" t="str">
        <f>"201406010431"</f>
        <v>201406010431</v>
      </c>
    </row>
    <row r="1342" spans="1:2" x14ac:dyDescent="0.25">
      <c r="A1342" s="2">
        <v>1337</v>
      </c>
      <c r="B1342" s="2" t="str">
        <f>"00129352"</f>
        <v>00129352</v>
      </c>
    </row>
    <row r="1343" spans="1:2" x14ac:dyDescent="0.25">
      <c r="A1343" s="2">
        <v>1338</v>
      </c>
      <c r="B1343" s="2" t="str">
        <f>"00772820"</f>
        <v>00772820</v>
      </c>
    </row>
    <row r="1344" spans="1:2" x14ac:dyDescent="0.25">
      <c r="A1344" s="2">
        <v>1339</v>
      </c>
      <c r="B1344" s="2" t="str">
        <f>"201304002978"</f>
        <v>201304002978</v>
      </c>
    </row>
    <row r="1345" spans="1:2" x14ac:dyDescent="0.25">
      <c r="A1345" s="2">
        <v>1340</v>
      </c>
      <c r="B1345" s="2" t="str">
        <f>"200712000548"</f>
        <v>200712000548</v>
      </c>
    </row>
    <row r="1346" spans="1:2" x14ac:dyDescent="0.25">
      <c r="A1346" s="2">
        <v>1341</v>
      </c>
      <c r="B1346" s="2" t="str">
        <f>"00780873"</f>
        <v>00780873</v>
      </c>
    </row>
    <row r="1347" spans="1:2" x14ac:dyDescent="0.25">
      <c r="A1347" s="2">
        <v>1342</v>
      </c>
      <c r="B1347" s="2" t="str">
        <f>"201504003765"</f>
        <v>201504003765</v>
      </c>
    </row>
    <row r="1348" spans="1:2" x14ac:dyDescent="0.25">
      <c r="A1348" s="2">
        <v>1343</v>
      </c>
      <c r="B1348" s="2" t="str">
        <f>"201406000047"</f>
        <v>201406000047</v>
      </c>
    </row>
    <row r="1349" spans="1:2" x14ac:dyDescent="0.25">
      <c r="A1349" s="2">
        <v>1344</v>
      </c>
      <c r="B1349" s="2" t="str">
        <f>"201406014947"</f>
        <v>201406014947</v>
      </c>
    </row>
    <row r="1350" spans="1:2" x14ac:dyDescent="0.25">
      <c r="A1350" s="2">
        <v>1345</v>
      </c>
      <c r="B1350" s="2" t="str">
        <f>"00780951"</f>
        <v>00780951</v>
      </c>
    </row>
    <row r="1351" spans="1:2" x14ac:dyDescent="0.25">
      <c r="A1351" s="2">
        <v>1346</v>
      </c>
      <c r="B1351" s="2" t="str">
        <f>"00841954"</f>
        <v>00841954</v>
      </c>
    </row>
    <row r="1352" spans="1:2" x14ac:dyDescent="0.25">
      <c r="A1352" s="2">
        <v>1347</v>
      </c>
      <c r="B1352" s="2" t="str">
        <f>"201405002319"</f>
        <v>201405002319</v>
      </c>
    </row>
    <row r="1353" spans="1:2" x14ac:dyDescent="0.25">
      <c r="A1353" s="2">
        <v>1348</v>
      </c>
      <c r="B1353" s="2" t="str">
        <f>"201507005245"</f>
        <v>201507005245</v>
      </c>
    </row>
    <row r="1354" spans="1:2" x14ac:dyDescent="0.25">
      <c r="A1354" s="2">
        <v>1349</v>
      </c>
      <c r="B1354" s="2" t="str">
        <f>"00089292"</f>
        <v>00089292</v>
      </c>
    </row>
    <row r="1355" spans="1:2" x14ac:dyDescent="0.25">
      <c r="A1355" s="2">
        <v>1350</v>
      </c>
      <c r="B1355" s="2" t="str">
        <f>"200810000433"</f>
        <v>200810000433</v>
      </c>
    </row>
    <row r="1356" spans="1:2" x14ac:dyDescent="0.25">
      <c r="A1356" s="2">
        <v>1351</v>
      </c>
      <c r="B1356" s="2" t="str">
        <f>"200808000729"</f>
        <v>200808000729</v>
      </c>
    </row>
    <row r="1357" spans="1:2" x14ac:dyDescent="0.25">
      <c r="A1357" s="2">
        <v>1352</v>
      </c>
      <c r="B1357" s="2" t="str">
        <f>"200801007269"</f>
        <v>200801007269</v>
      </c>
    </row>
    <row r="1358" spans="1:2" x14ac:dyDescent="0.25">
      <c r="A1358" s="2">
        <v>1353</v>
      </c>
      <c r="B1358" s="2" t="str">
        <f>"00558963"</f>
        <v>00558963</v>
      </c>
    </row>
    <row r="1359" spans="1:2" x14ac:dyDescent="0.25">
      <c r="A1359" s="2">
        <v>1354</v>
      </c>
      <c r="B1359" s="2" t="str">
        <f>"201412006414"</f>
        <v>201412006414</v>
      </c>
    </row>
    <row r="1360" spans="1:2" x14ac:dyDescent="0.25">
      <c r="A1360" s="2">
        <v>1355</v>
      </c>
      <c r="B1360" s="2" t="str">
        <f>"201504001834"</f>
        <v>201504001834</v>
      </c>
    </row>
    <row r="1361" spans="1:2" x14ac:dyDescent="0.25">
      <c r="A1361" s="2">
        <v>1356</v>
      </c>
      <c r="B1361" s="2" t="str">
        <f>"201410007399"</f>
        <v>201410007399</v>
      </c>
    </row>
    <row r="1362" spans="1:2" x14ac:dyDescent="0.25">
      <c r="A1362" s="2">
        <v>1357</v>
      </c>
      <c r="B1362" s="2" t="str">
        <f>"00858733"</f>
        <v>00858733</v>
      </c>
    </row>
    <row r="1363" spans="1:2" x14ac:dyDescent="0.25">
      <c r="A1363" s="2">
        <v>1358</v>
      </c>
      <c r="B1363" s="2" t="str">
        <f>"00230312"</f>
        <v>00230312</v>
      </c>
    </row>
    <row r="1364" spans="1:2" x14ac:dyDescent="0.25">
      <c r="A1364" s="2">
        <v>1359</v>
      </c>
      <c r="B1364" s="2" t="str">
        <f>"00104541"</f>
        <v>00104541</v>
      </c>
    </row>
    <row r="1365" spans="1:2" x14ac:dyDescent="0.25">
      <c r="A1365" s="2">
        <v>1360</v>
      </c>
      <c r="B1365" s="2" t="str">
        <f>"00931094"</f>
        <v>00931094</v>
      </c>
    </row>
    <row r="1366" spans="1:2" x14ac:dyDescent="0.25">
      <c r="A1366" s="2">
        <v>1361</v>
      </c>
      <c r="B1366" s="2" t="str">
        <f>"00427364"</f>
        <v>00427364</v>
      </c>
    </row>
    <row r="1367" spans="1:2" x14ac:dyDescent="0.25">
      <c r="A1367" s="2">
        <v>1362</v>
      </c>
      <c r="B1367" s="2" t="str">
        <f>"201410001566"</f>
        <v>201410001566</v>
      </c>
    </row>
    <row r="1368" spans="1:2" x14ac:dyDescent="0.25">
      <c r="A1368" s="2">
        <v>1363</v>
      </c>
      <c r="B1368" s="2" t="str">
        <f>"00756859"</f>
        <v>00756859</v>
      </c>
    </row>
    <row r="1369" spans="1:2" x14ac:dyDescent="0.25">
      <c r="A1369" s="2">
        <v>1364</v>
      </c>
      <c r="B1369" s="2" t="str">
        <f>"201406010197"</f>
        <v>201406010197</v>
      </c>
    </row>
    <row r="1370" spans="1:2" x14ac:dyDescent="0.25">
      <c r="A1370" s="2">
        <v>1365</v>
      </c>
      <c r="B1370" s="2" t="str">
        <f>"00101520"</f>
        <v>00101520</v>
      </c>
    </row>
    <row r="1371" spans="1:2" x14ac:dyDescent="0.25">
      <c r="A1371" s="2">
        <v>1366</v>
      </c>
      <c r="B1371" s="2" t="str">
        <f>"201511009908"</f>
        <v>201511009908</v>
      </c>
    </row>
    <row r="1372" spans="1:2" x14ac:dyDescent="0.25">
      <c r="A1372" s="2">
        <v>1367</v>
      </c>
      <c r="B1372" s="2" t="str">
        <f>"00630575"</f>
        <v>00630575</v>
      </c>
    </row>
    <row r="1373" spans="1:2" x14ac:dyDescent="0.25">
      <c r="A1373" s="2">
        <v>1368</v>
      </c>
      <c r="B1373" s="2" t="str">
        <f>"201304002294"</f>
        <v>201304002294</v>
      </c>
    </row>
    <row r="1374" spans="1:2" x14ac:dyDescent="0.25">
      <c r="A1374" s="2">
        <v>1369</v>
      </c>
      <c r="B1374" s="2" t="str">
        <f>"201410009208"</f>
        <v>201410009208</v>
      </c>
    </row>
    <row r="1375" spans="1:2" x14ac:dyDescent="0.25">
      <c r="A1375" s="2">
        <v>1370</v>
      </c>
      <c r="B1375" s="2" t="str">
        <f>"00135581"</f>
        <v>00135581</v>
      </c>
    </row>
    <row r="1376" spans="1:2" x14ac:dyDescent="0.25">
      <c r="A1376" s="2">
        <v>1371</v>
      </c>
      <c r="B1376" s="2" t="str">
        <f>"00849305"</f>
        <v>00849305</v>
      </c>
    </row>
    <row r="1377" spans="1:2" x14ac:dyDescent="0.25">
      <c r="A1377" s="2">
        <v>1372</v>
      </c>
      <c r="B1377" s="2" t="str">
        <f>"00831406"</f>
        <v>00831406</v>
      </c>
    </row>
    <row r="1378" spans="1:2" x14ac:dyDescent="0.25">
      <c r="A1378" s="2">
        <v>1373</v>
      </c>
      <c r="B1378" s="2" t="str">
        <f>"00490830"</f>
        <v>00490830</v>
      </c>
    </row>
    <row r="1379" spans="1:2" x14ac:dyDescent="0.25">
      <c r="A1379" s="2">
        <v>1374</v>
      </c>
      <c r="B1379" s="2" t="str">
        <f>"201308000011"</f>
        <v>201308000011</v>
      </c>
    </row>
    <row r="1380" spans="1:2" x14ac:dyDescent="0.25">
      <c r="A1380" s="2">
        <v>1375</v>
      </c>
      <c r="B1380" s="2" t="str">
        <f>"00800940"</f>
        <v>00800940</v>
      </c>
    </row>
    <row r="1381" spans="1:2" x14ac:dyDescent="0.25">
      <c r="A1381" s="2">
        <v>1376</v>
      </c>
      <c r="B1381" s="2" t="str">
        <f>"00774619"</f>
        <v>00774619</v>
      </c>
    </row>
    <row r="1382" spans="1:2" x14ac:dyDescent="0.25">
      <c r="A1382" s="2">
        <v>1377</v>
      </c>
      <c r="B1382" s="2" t="str">
        <f>"00209890"</f>
        <v>00209890</v>
      </c>
    </row>
    <row r="1383" spans="1:2" x14ac:dyDescent="0.25">
      <c r="A1383" s="2">
        <v>1378</v>
      </c>
      <c r="B1383" s="2" t="str">
        <f>"201402006275"</f>
        <v>201402006275</v>
      </c>
    </row>
    <row r="1384" spans="1:2" x14ac:dyDescent="0.25">
      <c r="A1384" s="2">
        <v>1379</v>
      </c>
      <c r="B1384" s="2" t="str">
        <f>"201502000994"</f>
        <v>201502000994</v>
      </c>
    </row>
    <row r="1385" spans="1:2" x14ac:dyDescent="0.25">
      <c r="A1385" s="2">
        <v>1380</v>
      </c>
      <c r="B1385" s="2" t="str">
        <f>"00429068"</f>
        <v>00429068</v>
      </c>
    </row>
    <row r="1386" spans="1:2" x14ac:dyDescent="0.25">
      <c r="A1386" s="2">
        <v>1381</v>
      </c>
      <c r="B1386" s="2" t="str">
        <f>"200801006787"</f>
        <v>200801006787</v>
      </c>
    </row>
    <row r="1387" spans="1:2" x14ac:dyDescent="0.25">
      <c r="A1387" s="2">
        <v>1382</v>
      </c>
      <c r="B1387" s="2" t="str">
        <f>"201402007733"</f>
        <v>201402007733</v>
      </c>
    </row>
    <row r="1388" spans="1:2" x14ac:dyDescent="0.25">
      <c r="A1388" s="2">
        <v>1383</v>
      </c>
      <c r="B1388" s="2" t="str">
        <f>"00121636"</f>
        <v>00121636</v>
      </c>
    </row>
    <row r="1389" spans="1:2" x14ac:dyDescent="0.25">
      <c r="A1389" s="2">
        <v>1384</v>
      </c>
      <c r="B1389" s="2" t="str">
        <f>"00011513"</f>
        <v>00011513</v>
      </c>
    </row>
    <row r="1390" spans="1:2" x14ac:dyDescent="0.25">
      <c r="A1390" s="2">
        <v>1385</v>
      </c>
      <c r="B1390" s="2" t="str">
        <f>"201406008210"</f>
        <v>201406008210</v>
      </c>
    </row>
    <row r="1391" spans="1:2" x14ac:dyDescent="0.25">
      <c r="A1391" s="2">
        <v>1386</v>
      </c>
      <c r="B1391" s="2" t="str">
        <f>"00114871"</f>
        <v>00114871</v>
      </c>
    </row>
    <row r="1392" spans="1:2" x14ac:dyDescent="0.25">
      <c r="A1392" s="2">
        <v>1387</v>
      </c>
      <c r="B1392" s="2" t="str">
        <f>"201505000281"</f>
        <v>201505000281</v>
      </c>
    </row>
    <row r="1393" spans="1:2" x14ac:dyDescent="0.25">
      <c r="A1393" s="2">
        <v>1388</v>
      </c>
      <c r="B1393" s="2" t="str">
        <f>"00111514"</f>
        <v>00111514</v>
      </c>
    </row>
    <row r="1394" spans="1:2" x14ac:dyDescent="0.25">
      <c r="A1394" s="2">
        <v>1389</v>
      </c>
      <c r="B1394" s="2" t="str">
        <f>"200801011224"</f>
        <v>200801011224</v>
      </c>
    </row>
    <row r="1395" spans="1:2" x14ac:dyDescent="0.25">
      <c r="A1395" s="2">
        <v>1390</v>
      </c>
      <c r="B1395" s="2" t="str">
        <f>"201506000847"</f>
        <v>201506000847</v>
      </c>
    </row>
    <row r="1396" spans="1:2" x14ac:dyDescent="0.25">
      <c r="A1396" s="2">
        <v>1391</v>
      </c>
      <c r="B1396" s="2" t="str">
        <f>"00934634"</f>
        <v>00934634</v>
      </c>
    </row>
    <row r="1397" spans="1:2" x14ac:dyDescent="0.25">
      <c r="A1397" s="2">
        <v>1392</v>
      </c>
      <c r="B1397" s="2" t="str">
        <f>"00109381"</f>
        <v>00109381</v>
      </c>
    </row>
    <row r="1398" spans="1:2" x14ac:dyDescent="0.25">
      <c r="A1398" s="2">
        <v>1393</v>
      </c>
      <c r="B1398" s="2" t="str">
        <f>"201506003707"</f>
        <v>201506003707</v>
      </c>
    </row>
    <row r="1399" spans="1:2" x14ac:dyDescent="0.25">
      <c r="A1399" s="2">
        <v>1394</v>
      </c>
      <c r="B1399" s="2" t="str">
        <f>"201406013281"</f>
        <v>201406013281</v>
      </c>
    </row>
    <row r="1400" spans="1:2" x14ac:dyDescent="0.25">
      <c r="A1400" s="2">
        <v>1395</v>
      </c>
      <c r="B1400" s="2" t="str">
        <f>"00807418"</f>
        <v>00807418</v>
      </c>
    </row>
    <row r="1401" spans="1:2" x14ac:dyDescent="0.25">
      <c r="A1401" s="2">
        <v>1396</v>
      </c>
      <c r="B1401" s="2" t="str">
        <f>"200801011153"</f>
        <v>200801011153</v>
      </c>
    </row>
    <row r="1402" spans="1:2" x14ac:dyDescent="0.25">
      <c r="A1402" s="2">
        <v>1397</v>
      </c>
      <c r="B1402" s="2" t="str">
        <f>"00882393"</f>
        <v>00882393</v>
      </c>
    </row>
    <row r="1403" spans="1:2" x14ac:dyDescent="0.25">
      <c r="A1403" s="2">
        <v>1398</v>
      </c>
      <c r="B1403" s="2" t="str">
        <f>"00798823"</f>
        <v>00798823</v>
      </c>
    </row>
    <row r="1404" spans="1:2" x14ac:dyDescent="0.25">
      <c r="A1404" s="2">
        <v>1399</v>
      </c>
      <c r="B1404" s="2" t="str">
        <f>"00120428"</f>
        <v>00120428</v>
      </c>
    </row>
    <row r="1405" spans="1:2" x14ac:dyDescent="0.25">
      <c r="A1405" s="2">
        <v>1400</v>
      </c>
      <c r="B1405" s="2" t="str">
        <f>"201406003192"</f>
        <v>201406003192</v>
      </c>
    </row>
    <row r="1406" spans="1:2" x14ac:dyDescent="0.25">
      <c r="A1406" s="2">
        <v>1401</v>
      </c>
      <c r="B1406" s="2" t="str">
        <f>"00226486"</f>
        <v>00226486</v>
      </c>
    </row>
    <row r="1407" spans="1:2" x14ac:dyDescent="0.25">
      <c r="A1407" s="2">
        <v>1402</v>
      </c>
      <c r="B1407" s="2" t="str">
        <f>"201406013284"</f>
        <v>201406013284</v>
      </c>
    </row>
    <row r="1408" spans="1:2" x14ac:dyDescent="0.25">
      <c r="A1408" s="2">
        <v>1403</v>
      </c>
      <c r="B1408" s="2" t="str">
        <f>"201506000183"</f>
        <v>201506000183</v>
      </c>
    </row>
    <row r="1409" spans="1:2" x14ac:dyDescent="0.25">
      <c r="A1409" s="2">
        <v>1404</v>
      </c>
      <c r="B1409" s="2" t="str">
        <f>"00471877"</f>
        <v>00471877</v>
      </c>
    </row>
    <row r="1410" spans="1:2" x14ac:dyDescent="0.25">
      <c r="A1410" s="2">
        <v>1405</v>
      </c>
      <c r="B1410" s="2" t="str">
        <f>"00141886"</f>
        <v>00141886</v>
      </c>
    </row>
    <row r="1411" spans="1:2" x14ac:dyDescent="0.25">
      <c r="A1411" s="2">
        <v>1406</v>
      </c>
      <c r="B1411" s="2" t="str">
        <f>"201406006871"</f>
        <v>201406006871</v>
      </c>
    </row>
    <row r="1412" spans="1:2" x14ac:dyDescent="0.25">
      <c r="A1412" s="2">
        <v>1407</v>
      </c>
      <c r="B1412" s="2" t="str">
        <f>"00761133"</f>
        <v>00761133</v>
      </c>
    </row>
    <row r="1413" spans="1:2" x14ac:dyDescent="0.25">
      <c r="A1413" s="2">
        <v>1408</v>
      </c>
      <c r="B1413" s="2" t="str">
        <f>"201304001400"</f>
        <v>201304001400</v>
      </c>
    </row>
    <row r="1414" spans="1:2" x14ac:dyDescent="0.25">
      <c r="A1414" s="2">
        <v>1409</v>
      </c>
      <c r="B1414" s="2" t="str">
        <f>"00851494"</f>
        <v>00851494</v>
      </c>
    </row>
    <row r="1415" spans="1:2" x14ac:dyDescent="0.25">
      <c r="A1415" s="2">
        <v>1410</v>
      </c>
      <c r="B1415" s="2" t="str">
        <f>"201406007324"</f>
        <v>201406007324</v>
      </c>
    </row>
    <row r="1416" spans="1:2" x14ac:dyDescent="0.25">
      <c r="A1416" s="2">
        <v>1411</v>
      </c>
      <c r="B1416" s="2" t="str">
        <f>"00488744"</f>
        <v>00488744</v>
      </c>
    </row>
    <row r="1417" spans="1:2" x14ac:dyDescent="0.25">
      <c r="A1417" s="2">
        <v>1412</v>
      </c>
      <c r="B1417" s="2" t="str">
        <f>"00814430"</f>
        <v>00814430</v>
      </c>
    </row>
    <row r="1418" spans="1:2" x14ac:dyDescent="0.25">
      <c r="A1418" s="2">
        <v>1413</v>
      </c>
      <c r="B1418" s="2" t="str">
        <f>"00768982"</f>
        <v>00768982</v>
      </c>
    </row>
    <row r="1419" spans="1:2" x14ac:dyDescent="0.25">
      <c r="A1419" s="2">
        <v>1414</v>
      </c>
      <c r="B1419" s="2" t="str">
        <f>"00930732"</f>
        <v>00930732</v>
      </c>
    </row>
    <row r="1420" spans="1:2" x14ac:dyDescent="0.25">
      <c r="A1420" s="2">
        <v>1415</v>
      </c>
      <c r="B1420" s="2" t="str">
        <f>"200802007726"</f>
        <v>200802007726</v>
      </c>
    </row>
    <row r="1421" spans="1:2" x14ac:dyDescent="0.25">
      <c r="A1421" s="2">
        <v>1416</v>
      </c>
      <c r="B1421" s="2" t="str">
        <f>"00208990"</f>
        <v>00208990</v>
      </c>
    </row>
    <row r="1422" spans="1:2" x14ac:dyDescent="0.25">
      <c r="A1422" s="2">
        <v>1417</v>
      </c>
      <c r="B1422" s="2" t="str">
        <f>"201406005899"</f>
        <v>201406005899</v>
      </c>
    </row>
    <row r="1423" spans="1:2" x14ac:dyDescent="0.25">
      <c r="A1423" s="2">
        <v>1418</v>
      </c>
      <c r="B1423" s="2" t="str">
        <f>"201303000390"</f>
        <v>201303000390</v>
      </c>
    </row>
    <row r="1424" spans="1:2" x14ac:dyDescent="0.25">
      <c r="A1424" s="2">
        <v>1419</v>
      </c>
      <c r="B1424" s="2" t="str">
        <f>"200802008602"</f>
        <v>200802008602</v>
      </c>
    </row>
    <row r="1425" spans="1:2" x14ac:dyDescent="0.25">
      <c r="A1425" s="2">
        <v>1420</v>
      </c>
      <c r="B1425" s="2" t="str">
        <f>"201506003717"</f>
        <v>201506003717</v>
      </c>
    </row>
    <row r="1426" spans="1:2" x14ac:dyDescent="0.25">
      <c r="A1426" s="2">
        <v>1421</v>
      </c>
      <c r="B1426" s="2" t="str">
        <f>"201304003054"</f>
        <v>201304003054</v>
      </c>
    </row>
    <row r="1427" spans="1:2" x14ac:dyDescent="0.25">
      <c r="A1427" s="2">
        <v>1422</v>
      </c>
      <c r="B1427" s="2" t="str">
        <f>"00523312"</f>
        <v>00523312</v>
      </c>
    </row>
    <row r="1428" spans="1:2" x14ac:dyDescent="0.25">
      <c r="A1428" s="2">
        <v>1423</v>
      </c>
      <c r="B1428" s="2" t="str">
        <f>"201510000010"</f>
        <v>201510000010</v>
      </c>
    </row>
    <row r="1429" spans="1:2" x14ac:dyDescent="0.25">
      <c r="A1429" s="2">
        <v>1424</v>
      </c>
      <c r="B1429" s="2" t="str">
        <f>"00659466"</f>
        <v>00659466</v>
      </c>
    </row>
    <row r="1430" spans="1:2" x14ac:dyDescent="0.25">
      <c r="A1430" s="2">
        <v>1425</v>
      </c>
      <c r="B1430" s="2" t="str">
        <f>"201406014150"</f>
        <v>201406014150</v>
      </c>
    </row>
    <row r="1431" spans="1:2" x14ac:dyDescent="0.25">
      <c r="A1431" s="2">
        <v>1426</v>
      </c>
      <c r="B1431" s="2" t="str">
        <f>"201409001200"</f>
        <v>201409001200</v>
      </c>
    </row>
    <row r="1432" spans="1:2" x14ac:dyDescent="0.25">
      <c r="A1432" s="2">
        <v>1427</v>
      </c>
      <c r="B1432" s="2" t="str">
        <f>"00477850"</f>
        <v>00477850</v>
      </c>
    </row>
    <row r="1433" spans="1:2" x14ac:dyDescent="0.25">
      <c r="A1433" s="2">
        <v>1428</v>
      </c>
      <c r="B1433" s="2" t="str">
        <f>"00830164"</f>
        <v>00830164</v>
      </c>
    </row>
    <row r="1434" spans="1:2" x14ac:dyDescent="0.25">
      <c r="A1434" s="2">
        <v>1429</v>
      </c>
      <c r="B1434" s="2" t="str">
        <f>"201304000329"</f>
        <v>201304000329</v>
      </c>
    </row>
    <row r="1435" spans="1:2" x14ac:dyDescent="0.25">
      <c r="A1435" s="2">
        <v>1430</v>
      </c>
      <c r="B1435" s="2" t="str">
        <f>"201304000932"</f>
        <v>201304000932</v>
      </c>
    </row>
    <row r="1436" spans="1:2" x14ac:dyDescent="0.25">
      <c r="A1436" s="2">
        <v>1431</v>
      </c>
      <c r="B1436" s="2" t="str">
        <f>"00011534"</f>
        <v>00011534</v>
      </c>
    </row>
    <row r="1437" spans="1:2" x14ac:dyDescent="0.25">
      <c r="A1437" s="2">
        <v>1432</v>
      </c>
      <c r="B1437" s="2" t="str">
        <f>"00494791"</f>
        <v>00494791</v>
      </c>
    </row>
    <row r="1438" spans="1:2" x14ac:dyDescent="0.25">
      <c r="A1438" s="2">
        <v>1433</v>
      </c>
      <c r="B1438" s="2" t="str">
        <f>"00137000"</f>
        <v>00137000</v>
      </c>
    </row>
    <row r="1439" spans="1:2" x14ac:dyDescent="0.25">
      <c r="A1439" s="2">
        <v>1434</v>
      </c>
      <c r="B1439" s="2" t="str">
        <f>"00552331"</f>
        <v>00552331</v>
      </c>
    </row>
    <row r="1440" spans="1:2" x14ac:dyDescent="0.25">
      <c r="A1440" s="2">
        <v>1435</v>
      </c>
      <c r="B1440" s="2" t="str">
        <f>"201402007294"</f>
        <v>201402007294</v>
      </c>
    </row>
    <row r="1441" spans="1:2" x14ac:dyDescent="0.25">
      <c r="A1441" s="2">
        <v>1436</v>
      </c>
      <c r="B1441" s="2" t="str">
        <f>"201304000678"</f>
        <v>201304000678</v>
      </c>
    </row>
    <row r="1442" spans="1:2" x14ac:dyDescent="0.25">
      <c r="A1442" s="2">
        <v>1437</v>
      </c>
      <c r="B1442" s="2" t="str">
        <f>"201407000299"</f>
        <v>201407000299</v>
      </c>
    </row>
    <row r="1443" spans="1:2" x14ac:dyDescent="0.25">
      <c r="A1443" s="2">
        <v>1438</v>
      </c>
      <c r="B1443" s="2" t="str">
        <f>"201310000008"</f>
        <v>201310000008</v>
      </c>
    </row>
    <row r="1444" spans="1:2" x14ac:dyDescent="0.25">
      <c r="A1444" s="2">
        <v>1439</v>
      </c>
      <c r="B1444" s="2" t="str">
        <f>"00934609"</f>
        <v>00934609</v>
      </c>
    </row>
    <row r="1445" spans="1:2" x14ac:dyDescent="0.25">
      <c r="A1445" s="2">
        <v>1440</v>
      </c>
      <c r="B1445" s="2" t="str">
        <f>"201304001966"</f>
        <v>201304001966</v>
      </c>
    </row>
    <row r="1446" spans="1:2" x14ac:dyDescent="0.25">
      <c r="A1446" s="2">
        <v>1441</v>
      </c>
      <c r="B1446" s="2" t="str">
        <f>"201409002041"</f>
        <v>201409002041</v>
      </c>
    </row>
    <row r="1447" spans="1:2" x14ac:dyDescent="0.25">
      <c r="A1447" s="2">
        <v>1442</v>
      </c>
      <c r="B1447" s="2" t="str">
        <f>"00121492"</f>
        <v>00121492</v>
      </c>
    </row>
    <row r="1448" spans="1:2" x14ac:dyDescent="0.25">
      <c r="A1448" s="2">
        <v>1443</v>
      </c>
      <c r="B1448" s="2" t="str">
        <f>"200907000311"</f>
        <v>200907000311</v>
      </c>
    </row>
    <row r="1449" spans="1:2" x14ac:dyDescent="0.25">
      <c r="A1449" s="2">
        <v>1444</v>
      </c>
      <c r="B1449" s="2" t="str">
        <f>"201410010115"</f>
        <v>201410010115</v>
      </c>
    </row>
    <row r="1450" spans="1:2" x14ac:dyDescent="0.25">
      <c r="A1450" s="2">
        <v>1445</v>
      </c>
      <c r="B1450" s="2" t="str">
        <f>"200802008992"</f>
        <v>200802008992</v>
      </c>
    </row>
    <row r="1451" spans="1:2" x14ac:dyDescent="0.25">
      <c r="A1451" s="2">
        <v>1446</v>
      </c>
      <c r="B1451" s="2" t="str">
        <f>"00826158"</f>
        <v>00826158</v>
      </c>
    </row>
    <row r="1452" spans="1:2" x14ac:dyDescent="0.25">
      <c r="A1452" s="2">
        <v>1447</v>
      </c>
      <c r="B1452" s="2" t="str">
        <f>"201504005079"</f>
        <v>201504005079</v>
      </c>
    </row>
    <row r="1453" spans="1:2" x14ac:dyDescent="0.25">
      <c r="A1453" s="2">
        <v>1448</v>
      </c>
      <c r="B1453" s="2" t="str">
        <f>"200801009367"</f>
        <v>200801009367</v>
      </c>
    </row>
    <row r="1454" spans="1:2" x14ac:dyDescent="0.25">
      <c r="A1454" s="2">
        <v>1449</v>
      </c>
      <c r="B1454" s="2" t="str">
        <f>"00656144"</f>
        <v>00656144</v>
      </c>
    </row>
    <row r="1455" spans="1:2" x14ac:dyDescent="0.25">
      <c r="A1455" s="2">
        <v>1450</v>
      </c>
      <c r="B1455" s="2" t="str">
        <f>"201406012621"</f>
        <v>201406012621</v>
      </c>
    </row>
    <row r="1456" spans="1:2" x14ac:dyDescent="0.25">
      <c r="A1456" s="2">
        <v>1451</v>
      </c>
      <c r="B1456" s="2" t="str">
        <f>"00655092"</f>
        <v>00655092</v>
      </c>
    </row>
    <row r="1457" spans="1:2" x14ac:dyDescent="0.25">
      <c r="A1457" s="2">
        <v>1452</v>
      </c>
      <c r="B1457" s="2" t="str">
        <f>"00847562"</f>
        <v>00847562</v>
      </c>
    </row>
    <row r="1458" spans="1:2" x14ac:dyDescent="0.25">
      <c r="A1458" s="2">
        <v>1453</v>
      </c>
      <c r="B1458" s="2" t="str">
        <f>"00821963"</f>
        <v>00821963</v>
      </c>
    </row>
    <row r="1459" spans="1:2" x14ac:dyDescent="0.25">
      <c r="A1459" s="2">
        <v>1454</v>
      </c>
      <c r="B1459" s="2" t="str">
        <f>"200906000432"</f>
        <v>200906000432</v>
      </c>
    </row>
    <row r="1460" spans="1:2" x14ac:dyDescent="0.25">
      <c r="A1460" s="2">
        <v>1455</v>
      </c>
      <c r="B1460" s="2" t="str">
        <f>"00905113"</f>
        <v>00905113</v>
      </c>
    </row>
    <row r="1461" spans="1:2" x14ac:dyDescent="0.25">
      <c r="A1461" s="2">
        <v>1456</v>
      </c>
      <c r="B1461" s="2" t="str">
        <f>"201503000291"</f>
        <v>201503000291</v>
      </c>
    </row>
    <row r="1462" spans="1:2" x14ac:dyDescent="0.25">
      <c r="A1462" s="2">
        <v>1457</v>
      </c>
      <c r="B1462" s="2" t="str">
        <f>"00516240"</f>
        <v>00516240</v>
      </c>
    </row>
    <row r="1463" spans="1:2" x14ac:dyDescent="0.25">
      <c r="A1463" s="2">
        <v>1458</v>
      </c>
      <c r="B1463" s="2" t="str">
        <f>"201402005962"</f>
        <v>201402005962</v>
      </c>
    </row>
    <row r="1464" spans="1:2" x14ac:dyDescent="0.25">
      <c r="A1464" s="2">
        <v>1459</v>
      </c>
      <c r="B1464" s="2" t="str">
        <f>"201503000516"</f>
        <v>201503000516</v>
      </c>
    </row>
    <row r="1465" spans="1:2" x14ac:dyDescent="0.25">
      <c r="A1465" s="2">
        <v>1460</v>
      </c>
      <c r="B1465" s="2" t="str">
        <f>"201511035542"</f>
        <v>201511035542</v>
      </c>
    </row>
    <row r="1466" spans="1:2" x14ac:dyDescent="0.25">
      <c r="A1466" s="2">
        <v>1461</v>
      </c>
      <c r="B1466" s="2" t="str">
        <f>"00482810"</f>
        <v>00482810</v>
      </c>
    </row>
    <row r="1467" spans="1:2" x14ac:dyDescent="0.25">
      <c r="A1467" s="2">
        <v>1462</v>
      </c>
      <c r="B1467" s="2" t="str">
        <f>"00826663"</f>
        <v>00826663</v>
      </c>
    </row>
    <row r="1468" spans="1:2" x14ac:dyDescent="0.25">
      <c r="A1468" s="2">
        <v>1463</v>
      </c>
      <c r="B1468" s="2" t="str">
        <f>"200903000013"</f>
        <v>200903000013</v>
      </c>
    </row>
    <row r="1469" spans="1:2" x14ac:dyDescent="0.25">
      <c r="A1469" s="2">
        <v>1464</v>
      </c>
      <c r="B1469" s="2" t="str">
        <f>"00103836"</f>
        <v>00103836</v>
      </c>
    </row>
    <row r="1470" spans="1:2" x14ac:dyDescent="0.25">
      <c r="A1470" s="2">
        <v>1465</v>
      </c>
      <c r="B1470" s="2" t="str">
        <f>"200810000456"</f>
        <v>200810000456</v>
      </c>
    </row>
    <row r="1471" spans="1:2" x14ac:dyDescent="0.25">
      <c r="A1471" s="2">
        <v>1466</v>
      </c>
      <c r="B1471" s="2" t="str">
        <f>"00643850"</f>
        <v>00643850</v>
      </c>
    </row>
    <row r="1472" spans="1:2" x14ac:dyDescent="0.25">
      <c r="A1472" s="2">
        <v>1467</v>
      </c>
      <c r="B1472" s="2" t="str">
        <f>"00095630"</f>
        <v>00095630</v>
      </c>
    </row>
    <row r="1473" spans="1:2" x14ac:dyDescent="0.25">
      <c r="A1473" s="2">
        <v>1468</v>
      </c>
      <c r="B1473" s="2" t="str">
        <f>"00194269"</f>
        <v>00194269</v>
      </c>
    </row>
    <row r="1474" spans="1:2" x14ac:dyDescent="0.25">
      <c r="A1474" s="2">
        <v>1469</v>
      </c>
      <c r="B1474" s="2" t="str">
        <f>"201402011038"</f>
        <v>201402011038</v>
      </c>
    </row>
    <row r="1475" spans="1:2" x14ac:dyDescent="0.25">
      <c r="A1475" s="2">
        <v>1470</v>
      </c>
      <c r="B1475" s="2" t="str">
        <f>"201406006166"</f>
        <v>201406006166</v>
      </c>
    </row>
    <row r="1476" spans="1:2" x14ac:dyDescent="0.25">
      <c r="A1476" s="2">
        <v>1471</v>
      </c>
      <c r="B1476" s="2" t="str">
        <f>"201304002745"</f>
        <v>201304002745</v>
      </c>
    </row>
    <row r="1477" spans="1:2" x14ac:dyDescent="0.25">
      <c r="A1477" s="2">
        <v>1472</v>
      </c>
      <c r="B1477" s="2" t="str">
        <f>"201411000695"</f>
        <v>201411000695</v>
      </c>
    </row>
    <row r="1478" spans="1:2" x14ac:dyDescent="0.25">
      <c r="A1478" s="2">
        <v>1473</v>
      </c>
      <c r="B1478" s="2" t="str">
        <f>"201506003561"</f>
        <v>201506003561</v>
      </c>
    </row>
    <row r="1479" spans="1:2" x14ac:dyDescent="0.25">
      <c r="A1479" s="2">
        <v>1474</v>
      </c>
      <c r="B1479" s="2" t="str">
        <f>"200801003252"</f>
        <v>200801003252</v>
      </c>
    </row>
    <row r="1480" spans="1:2" x14ac:dyDescent="0.25">
      <c r="A1480" s="2">
        <v>1475</v>
      </c>
      <c r="B1480" s="2" t="str">
        <f>"00165842"</f>
        <v>00165842</v>
      </c>
    </row>
    <row r="1481" spans="1:2" x14ac:dyDescent="0.25">
      <c r="A1481" s="2">
        <v>1476</v>
      </c>
      <c r="B1481" s="2" t="str">
        <f>"00118010"</f>
        <v>00118010</v>
      </c>
    </row>
    <row r="1482" spans="1:2" x14ac:dyDescent="0.25">
      <c r="A1482" s="2">
        <v>1477</v>
      </c>
      <c r="B1482" s="2" t="str">
        <f>"00792721"</f>
        <v>00792721</v>
      </c>
    </row>
    <row r="1483" spans="1:2" x14ac:dyDescent="0.25">
      <c r="A1483" s="2">
        <v>1478</v>
      </c>
      <c r="B1483" s="2" t="str">
        <f>"201304000088"</f>
        <v>201304000088</v>
      </c>
    </row>
    <row r="1484" spans="1:2" x14ac:dyDescent="0.25">
      <c r="A1484" s="2">
        <v>1479</v>
      </c>
      <c r="B1484" s="2" t="str">
        <f>"201406004321"</f>
        <v>201406004321</v>
      </c>
    </row>
    <row r="1485" spans="1:2" x14ac:dyDescent="0.25">
      <c r="A1485" s="2">
        <v>1480</v>
      </c>
      <c r="B1485" s="2" t="str">
        <f>"00216120"</f>
        <v>00216120</v>
      </c>
    </row>
    <row r="1486" spans="1:2" x14ac:dyDescent="0.25">
      <c r="A1486" s="2">
        <v>1481</v>
      </c>
      <c r="B1486" s="2" t="str">
        <f>"201304001818"</f>
        <v>201304001818</v>
      </c>
    </row>
    <row r="1487" spans="1:2" x14ac:dyDescent="0.25">
      <c r="A1487" s="2">
        <v>1482</v>
      </c>
      <c r="B1487" s="2" t="str">
        <f>"201504004486"</f>
        <v>201504004486</v>
      </c>
    </row>
    <row r="1488" spans="1:2" x14ac:dyDescent="0.25">
      <c r="A1488" s="2">
        <v>1483</v>
      </c>
      <c r="B1488" s="2" t="str">
        <f>"00832983"</f>
        <v>00832983</v>
      </c>
    </row>
    <row r="1489" spans="1:2" x14ac:dyDescent="0.25">
      <c r="A1489" s="2">
        <v>1484</v>
      </c>
      <c r="B1489" s="2" t="str">
        <f>"201305000035"</f>
        <v>201305000035</v>
      </c>
    </row>
    <row r="1490" spans="1:2" x14ac:dyDescent="0.25">
      <c r="A1490" s="2">
        <v>1485</v>
      </c>
      <c r="B1490" s="2" t="str">
        <f>"201412002299"</f>
        <v>201412002299</v>
      </c>
    </row>
    <row r="1491" spans="1:2" x14ac:dyDescent="0.25">
      <c r="A1491" s="2">
        <v>1486</v>
      </c>
      <c r="B1491" s="2" t="str">
        <f>"00113516"</f>
        <v>00113516</v>
      </c>
    </row>
    <row r="1492" spans="1:2" x14ac:dyDescent="0.25">
      <c r="A1492" s="2">
        <v>1487</v>
      </c>
      <c r="B1492" s="2" t="str">
        <f>"201304004710"</f>
        <v>201304004710</v>
      </c>
    </row>
    <row r="1493" spans="1:2" x14ac:dyDescent="0.25">
      <c r="A1493" s="2">
        <v>1488</v>
      </c>
      <c r="B1493" s="2" t="str">
        <f>"201511027471"</f>
        <v>201511027471</v>
      </c>
    </row>
    <row r="1494" spans="1:2" x14ac:dyDescent="0.25">
      <c r="A1494" s="2">
        <v>1489</v>
      </c>
      <c r="B1494" s="2" t="str">
        <f>"00834569"</f>
        <v>00834569</v>
      </c>
    </row>
    <row r="1495" spans="1:2" x14ac:dyDescent="0.25">
      <c r="A1495" s="2">
        <v>1490</v>
      </c>
      <c r="B1495" s="2" t="str">
        <f>"00440492"</f>
        <v>00440492</v>
      </c>
    </row>
    <row r="1496" spans="1:2" x14ac:dyDescent="0.25">
      <c r="A1496" s="2">
        <v>1491</v>
      </c>
      <c r="B1496" s="2" t="str">
        <f>"201504004718"</f>
        <v>201504004718</v>
      </c>
    </row>
    <row r="1497" spans="1:2" x14ac:dyDescent="0.25">
      <c r="A1497" s="2">
        <v>1492</v>
      </c>
      <c r="B1497" s="2" t="str">
        <f>"00908165"</f>
        <v>00908165</v>
      </c>
    </row>
    <row r="1498" spans="1:2" x14ac:dyDescent="0.25">
      <c r="A1498" s="2">
        <v>1493</v>
      </c>
      <c r="B1498" s="2" t="str">
        <f>"200712005801"</f>
        <v>200712005801</v>
      </c>
    </row>
    <row r="1499" spans="1:2" x14ac:dyDescent="0.25">
      <c r="A1499" s="2">
        <v>1494</v>
      </c>
      <c r="B1499" s="2" t="str">
        <f>"201406009461"</f>
        <v>201406009461</v>
      </c>
    </row>
    <row r="1500" spans="1:2" x14ac:dyDescent="0.25">
      <c r="A1500" s="2">
        <v>1495</v>
      </c>
      <c r="B1500" s="2" t="str">
        <f>"201304000223"</f>
        <v>201304000223</v>
      </c>
    </row>
    <row r="1501" spans="1:2" x14ac:dyDescent="0.25">
      <c r="A1501" s="2">
        <v>1496</v>
      </c>
      <c r="B1501" s="2" t="str">
        <f>"00496041"</f>
        <v>00496041</v>
      </c>
    </row>
    <row r="1502" spans="1:2" x14ac:dyDescent="0.25">
      <c r="A1502" s="2">
        <v>1497</v>
      </c>
      <c r="B1502" s="2" t="str">
        <f>"00125785"</f>
        <v>00125785</v>
      </c>
    </row>
    <row r="1503" spans="1:2" x14ac:dyDescent="0.25">
      <c r="A1503" s="2">
        <v>1498</v>
      </c>
      <c r="B1503" s="2" t="str">
        <f>"00805252"</f>
        <v>00805252</v>
      </c>
    </row>
    <row r="1504" spans="1:2" x14ac:dyDescent="0.25">
      <c r="A1504" s="2">
        <v>1499</v>
      </c>
      <c r="B1504" s="2" t="str">
        <f>"00889905"</f>
        <v>00889905</v>
      </c>
    </row>
    <row r="1505" spans="1:2" x14ac:dyDescent="0.25">
      <c r="A1505" s="2">
        <v>1500</v>
      </c>
      <c r="B1505" s="2" t="str">
        <f>"201406001299"</f>
        <v>201406001299</v>
      </c>
    </row>
    <row r="1506" spans="1:2" x14ac:dyDescent="0.25">
      <c r="A1506" s="2">
        <v>1501</v>
      </c>
      <c r="B1506" s="2" t="str">
        <f>"200802003883"</f>
        <v>200802003883</v>
      </c>
    </row>
    <row r="1507" spans="1:2" x14ac:dyDescent="0.25">
      <c r="A1507" s="2">
        <v>1502</v>
      </c>
      <c r="B1507" s="2" t="str">
        <f>"00876734"</f>
        <v>00876734</v>
      </c>
    </row>
    <row r="1508" spans="1:2" x14ac:dyDescent="0.25">
      <c r="A1508" s="2">
        <v>1503</v>
      </c>
      <c r="B1508" s="2" t="str">
        <f>"00014171"</f>
        <v>00014171</v>
      </c>
    </row>
    <row r="1509" spans="1:2" x14ac:dyDescent="0.25">
      <c r="A1509" s="2">
        <v>1504</v>
      </c>
      <c r="B1509" s="2" t="str">
        <f>"200801005208"</f>
        <v>200801005208</v>
      </c>
    </row>
    <row r="1510" spans="1:2" x14ac:dyDescent="0.25">
      <c r="A1510" s="2">
        <v>1505</v>
      </c>
      <c r="B1510" s="2" t="str">
        <f>"00933563"</f>
        <v>00933563</v>
      </c>
    </row>
    <row r="1511" spans="1:2" x14ac:dyDescent="0.25">
      <c r="A1511" s="2">
        <v>1506</v>
      </c>
      <c r="B1511" s="2" t="str">
        <f>"201506001901"</f>
        <v>201506001901</v>
      </c>
    </row>
    <row r="1512" spans="1:2" x14ac:dyDescent="0.25">
      <c r="A1512" s="2">
        <v>1507</v>
      </c>
      <c r="B1512" s="2" t="str">
        <f>"201406001442"</f>
        <v>201406001442</v>
      </c>
    </row>
    <row r="1513" spans="1:2" x14ac:dyDescent="0.25">
      <c r="A1513" s="2">
        <v>1508</v>
      </c>
      <c r="B1513" s="2" t="str">
        <f>"00919009"</f>
        <v>00919009</v>
      </c>
    </row>
    <row r="1514" spans="1:2" x14ac:dyDescent="0.25">
      <c r="A1514" s="2">
        <v>1509</v>
      </c>
      <c r="B1514" s="2" t="str">
        <f>"201504004471"</f>
        <v>201504004471</v>
      </c>
    </row>
    <row r="1515" spans="1:2" x14ac:dyDescent="0.25">
      <c r="A1515" s="2">
        <v>1510</v>
      </c>
      <c r="B1515" s="2" t="str">
        <f>"00612253"</f>
        <v>00612253</v>
      </c>
    </row>
    <row r="1516" spans="1:2" x14ac:dyDescent="0.25">
      <c r="A1516" s="2">
        <v>1511</v>
      </c>
      <c r="B1516" s="2" t="str">
        <f>"200910000068"</f>
        <v>200910000068</v>
      </c>
    </row>
    <row r="1517" spans="1:2" x14ac:dyDescent="0.25">
      <c r="A1517" s="2">
        <v>1512</v>
      </c>
      <c r="B1517" s="2" t="str">
        <f>"00208997"</f>
        <v>00208997</v>
      </c>
    </row>
    <row r="1518" spans="1:2" x14ac:dyDescent="0.25">
      <c r="A1518" s="2">
        <v>1513</v>
      </c>
      <c r="B1518" s="2" t="str">
        <f>"200904000101"</f>
        <v>200904000101</v>
      </c>
    </row>
    <row r="1519" spans="1:2" x14ac:dyDescent="0.25">
      <c r="A1519" s="2">
        <v>1514</v>
      </c>
      <c r="B1519" s="2" t="str">
        <f>"00084615"</f>
        <v>00084615</v>
      </c>
    </row>
    <row r="1520" spans="1:2" x14ac:dyDescent="0.25">
      <c r="A1520" s="2">
        <v>1515</v>
      </c>
      <c r="B1520" s="2" t="str">
        <f>"201410007143"</f>
        <v>201410007143</v>
      </c>
    </row>
    <row r="1521" spans="1:2" x14ac:dyDescent="0.25">
      <c r="A1521" s="2">
        <v>1516</v>
      </c>
      <c r="B1521" s="2" t="str">
        <f>"201412007156"</f>
        <v>201412007156</v>
      </c>
    </row>
    <row r="1522" spans="1:2" x14ac:dyDescent="0.25">
      <c r="A1522" s="2">
        <v>1517</v>
      </c>
      <c r="B1522" s="2" t="str">
        <f>"00150948"</f>
        <v>00150948</v>
      </c>
    </row>
    <row r="1523" spans="1:2" x14ac:dyDescent="0.25">
      <c r="A1523" s="2">
        <v>1518</v>
      </c>
      <c r="B1523" s="2" t="str">
        <f>"00911325"</f>
        <v>00911325</v>
      </c>
    </row>
    <row r="1524" spans="1:2" x14ac:dyDescent="0.25">
      <c r="A1524" s="2">
        <v>1519</v>
      </c>
      <c r="B1524" s="2" t="str">
        <f>"00113804"</f>
        <v>00113804</v>
      </c>
    </row>
    <row r="1525" spans="1:2" x14ac:dyDescent="0.25">
      <c r="A1525" s="2">
        <v>1520</v>
      </c>
      <c r="B1525" s="2" t="str">
        <f>"00655409"</f>
        <v>00655409</v>
      </c>
    </row>
    <row r="1526" spans="1:2" x14ac:dyDescent="0.25">
      <c r="A1526" s="2">
        <v>1521</v>
      </c>
      <c r="B1526" s="2" t="str">
        <f>"201406002984"</f>
        <v>201406002984</v>
      </c>
    </row>
    <row r="1527" spans="1:2" x14ac:dyDescent="0.25">
      <c r="A1527" s="2">
        <v>1522</v>
      </c>
      <c r="B1527" s="2" t="str">
        <f>"201304001291"</f>
        <v>201304001291</v>
      </c>
    </row>
    <row r="1528" spans="1:2" x14ac:dyDescent="0.25">
      <c r="A1528" s="2">
        <v>1523</v>
      </c>
      <c r="B1528" s="2" t="str">
        <f>"201410005357"</f>
        <v>201410005357</v>
      </c>
    </row>
    <row r="1529" spans="1:2" x14ac:dyDescent="0.25">
      <c r="A1529" s="2">
        <v>1524</v>
      </c>
      <c r="B1529" s="2" t="str">
        <f>"200801001933"</f>
        <v>200801001933</v>
      </c>
    </row>
    <row r="1530" spans="1:2" x14ac:dyDescent="0.25">
      <c r="A1530" s="2">
        <v>1525</v>
      </c>
      <c r="B1530" s="2" t="str">
        <f>"00503119"</f>
        <v>00503119</v>
      </c>
    </row>
    <row r="1531" spans="1:2" x14ac:dyDescent="0.25">
      <c r="A1531" s="2">
        <v>1526</v>
      </c>
      <c r="B1531" s="2" t="str">
        <f>"00913682"</f>
        <v>00913682</v>
      </c>
    </row>
    <row r="1532" spans="1:2" x14ac:dyDescent="0.25">
      <c r="A1532" s="2">
        <v>1527</v>
      </c>
      <c r="B1532" s="2" t="str">
        <f>"00108617"</f>
        <v>00108617</v>
      </c>
    </row>
    <row r="1533" spans="1:2" x14ac:dyDescent="0.25">
      <c r="A1533" s="2">
        <v>1528</v>
      </c>
      <c r="B1533" s="2" t="str">
        <f>"201303000760"</f>
        <v>201303000760</v>
      </c>
    </row>
    <row r="1534" spans="1:2" x14ac:dyDescent="0.25">
      <c r="A1534" s="2">
        <v>1529</v>
      </c>
      <c r="B1534" s="2" t="str">
        <f>"201304006258"</f>
        <v>201304006258</v>
      </c>
    </row>
    <row r="1535" spans="1:2" x14ac:dyDescent="0.25">
      <c r="A1535" s="2">
        <v>1530</v>
      </c>
      <c r="B1535" s="2" t="str">
        <f>"00512068"</f>
        <v>00512068</v>
      </c>
    </row>
    <row r="1536" spans="1:2" x14ac:dyDescent="0.25">
      <c r="A1536" s="2">
        <v>1531</v>
      </c>
      <c r="B1536" s="2" t="str">
        <f>"00756463"</f>
        <v>00756463</v>
      </c>
    </row>
    <row r="1537" spans="1:2" x14ac:dyDescent="0.25">
      <c r="A1537" s="2">
        <v>1532</v>
      </c>
      <c r="B1537" s="2" t="str">
        <f>"201304001923"</f>
        <v>201304001923</v>
      </c>
    </row>
    <row r="1538" spans="1:2" x14ac:dyDescent="0.25">
      <c r="A1538" s="2">
        <v>1533</v>
      </c>
      <c r="B1538" s="2" t="str">
        <f>"00829482"</f>
        <v>00829482</v>
      </c>
    </row>
    <row r="1539" spans="1:2" x14ac:dyDescent="0.25">
      <c r="A1539" s="2">
        <v>1534</v>
      </c>
      <c r="B1539" s="2" t="str">
        <f>"201410009177"</f>
        <v>201410009177</v>
      </c>
    </row>
    <row r="1540" spans="1:2" x14ac:dyDescent="0.25">
      <c r="A1540" s="2">
        <v>1535</v>
      </c>
      <c r="B1540" s="2" t="str">
        <f>"00788913"</f>
        <v>00788913</v>
      </c>
    </row>
    <row r="1541" spans="1:2" x14ac:dyDescent="0.25">
      <c r="A1541" s="2">
        <v>1536</v>
      </c>
      <c r="B1541" s="2" t="str">
        <f>"00548413"</f>
        <v>00548413</v>
      </c>
    </row>
    <row r="1542" spans="1:2" x14ac:dyDescent="0.25">
      <c r="A1542" s="2">
        <v>1537</v>
      </c>
      <c r="B1542" s="2" t="str">
        <f>"00492524"</f>
        <v>00492524</v>
      </c>
    </row>
    <row r="1543" spans="1:2" x14ac:dyDescent="0.25">
      <c r="A1543" s="2">
        <v>1538</v>
      </c>
      <c r="B1543" s="2" t="str">
        <f>"00004407"</f>
        <v>00004407</v>
      </c>
    </row>
    <row r="1544" spans="1:2" x14ac:dyDescent="0.25">
      <c r="A1544" s="2">
        <v>1539</v>
      </c>
      <c r="B1544" s="2" t="str">
        <f>"201406010752"</f>
        <v>201406010752</v>
      </c>
    </row>
    <row r="1545" spans="1:2" x14ac:dyDescent="0.25">
      <c r="A1545" s="2">
        <v>1540</v>
      </c>
      <c r="B1545" s="2" t="str">
        <f>"201601000662"</f>
        <v>201601000662</v>
      </c>
    </row>
    <row r="1546" spans="1:2" x14ac:dyDescent="0.25">
      <c r="A1546" s="2">
        <v>1541</v>
      </c>
      <c r="B1546" s="2" t="str">
        <f>"201601001195"</f>
        <v>201601001195</v>
      </c>
    </row>
    <row r="1547" spans="1:2" x14ac:dyDescent="0.25">
      <c r="A1547" s="2">
        <v>1542</v>
      </c>
      <c r="B1547" s="2" t="str">
        <f>"00893131"</f>
        <v>00893131</v>
      </c>
    </row>
    <row r="1548" spans="1:2" x14ac:dyDescent="0.25">
      <c r="A1548" s="2">
        <v>1543</v>
      </c>
      <c r="B1548" s="2" t="str">
        <f>"201402011827"</f>
        <v>201402011827</v>
      </c>
    </row>
    <row r="1549" spans="1:2" x14ac:dyDescent="0.25">
      <c r="A1549" s="2">
        <v>1544</v>
      </c>
      <c r="B1549" s="2" t="str">
        <f>"00628532"</f>
        <v>00628532</v>
      </c>
    </row>
    <row r="1550" spans="1:2" x14ac:dyDescent="0.25">
      <c r="A1550" s="2">
        <v>1545</v>
      </c>
      <c r="B1550" s="2" t="str">
        <f>"201402008417"</f>
        <v>201402008417</v>
      </c>
    </row>
    <row r="1551" spans="1:2" x14ac:dyDescent="0.25">
      <c r="A1551" s="2">
        <v>1546</v>
      </c>
      <c r="B1551" s="2" t="str">
        <f>"201410011338"</f>
        <v>201410011338</v>
      </c>
    </row>
    <row r="1552" spans="1:2" x14ac:dyDescent="0.25">
      <c r="A1552" s="2">
        <v>1547</v>
      </c>
      <c r="B1552" s="2" t="str">
        <f>"200802004704"</f>
        <v>200802004704</v>
      </c>
    </row>
    <row r="1553" spans="1:2" x14ac:dyDescent="0.25">
      <c r="A1553" s="2">
        <v>1548</v>
      </c>
      <c r="B1553" s="2" t="str">
        <f>"00011393"</f>
        <v>00011393</v>
      </c>
    </row>
    <row r="1554" spans="1:2" x14ac:dyDescent="0.25">
      <c r="A1554" s="2">
        <v>1549</v>
      </c>
      <c r="B1554" s="2" t="str">
        <f>"201409002933"</f>
        <v>201409002933</v>
      </c>
    </row>
    <row r="1555" spans="1:2" x14ac:dyDescent="0.25">
      <c r="A1555" s="2">
        <v>1550</v>
      </c>
      <c r="B1555" s="2" t="str">
        <f>"00627459"</f>
        <v>00627459</v>
      </c>
    </row>
    <row r="1556" spans="1:2" x14ac:dyDescent="0.25">
      <c r="A1556" s="2">
        <v>1551</v>
      </c>
      <c r="B1556" s="2" t="str">
        <f>"00143920"</f>
        <v>00143920</v>
      </c>
    </row>
    <row r="1557" spans="1:2" x14ac:dyDescent="0.25">
      <c r="A1557" s="2">
        <v>1552</v>
      </c>
      <c r="B1557" s="2" t="str">
        <f>"201412001373"</f>
        <v>201412001373</v>
      </c>
    </row>
    <row r="1558" spans="1:2" x14ac:dyDescent="0.25">
      <c r="A1558" s="2">
        <v>1553</v>
      </c>
      <c r="B1558" s="2" t="str">
        <f>"00738388"</f>
        <v>00738388</v>
      </c>
    </row>
    <row r="1559" spans="1:2" x14ac:dyDescent="0.25">
      <c r="A1559" s="2">
        <v>1554</v>
      </c>
      <c r="B1559" s="2" t="str">
        <f>"201402012404"</f>
        <v>201402012404</v>
      </c>
    </row>
    <row r="1560" spans="1:2" x14ac:dyDescent="0.25">
      <c r="A1560" s="2">
        <v>1555</v>
      </c>
      <c r="B1560" s="2" t="str">
        <f>"200712004523"</f>
        <v>200712004523</v>
      </c>
    </row>
    <row r="1561" spans="1:2" x14ac:dyDescent="0.25">
      <c r="A1561" s="2">
        <v>1556</v>
      </c>
      <c r="B1561" s="2" t="str">
        <f>"201304001252"</f>
        <v>201304001252</v>
      </c>
    </row>
    <row r="1562" spans="1:2" x14ac:dyDescent="0.25">
      <c r="A1562" s="2">
        <v>1557</v>
      </c>
      <c r="B1562" s="2" t="str">
        <f>"00115773"</f>
        <v>00115773</v>
      </c>
    </row>
    <row r="1563" spans="1:2" x14ac:dyDescent="0.25">
      <c r="A1563" s="2">
        <v>1558</v>
      </c>
      <c r="B1563" s="2" t="str">
        <f>"201304001807"</f>
        <v>201304001807</v>
      </c>
    </row>
    <row r="1564" spans="1:2" x14ac:dyDescent="0.25">
      <c r="A1564" s="2">
        <v>1559</v>
      </c>
      <c r="B1564" s="2" t="str">
        <f>"00466162"</f>
        <v>00466162</v>
      </c>
    </row>
    <row r="1565" spans="1:2" x14ac:dyDescent="0.25">
      <c r="A1565" s="2">
        <v>1560</v>
      </c>
      <c r="B1565" s="2" t="str">
        <f>"00020710"</f>
        <v>00020710</v>
      </c>
    </row>
    <row r="1566" spans="1:2" x14ac:dyDescent="0.25">
      <c r="A1566" s="2">
        <v>1561</v>
      </c>
      <c r="B1566" s="2" t="str">
        <f>"201402011885"</f>
        <v>201402011885</v>
      </c>
    </row>
    <row r="1567" spans="1:2" x14ac:dyDescent="0.25">
      <c r="A1567" s="2">
        <v>1562</v>
      </c>
      <c r="B1567" s="2" t="str">
        <f>"201304004120"</f>
        <v>201304004120</v>
      </c>
    </row>
    <row r="1568" spans="1:2" x14ac:dyDescent="0.25">
      <c r="A1568" s="2">
        <v>1563</v>
      </c>
      <c r="B1568" s="2" t="str">
        <f>"201401002182"</f>
        <v>201401002182</v>
      </c>
    </row>
    <row r="1569" spans="1:2" x14ac:dyDescent="0.25">
      <c r="A1569" s="2">
        <v>1564</v>
      </c>
      <c r="B1569" s="2" t="str">
        <f>"201304001883"</f>
        <v>201304001883</v>
      </c>
    </row>
    <row r="1570" spans="1:2" x14ac:dyDescent="0.25">
      <c r="A1570" s="2">
        <v>1565</v>
      </c>
      <c r="B1570" s="2" t="str">
        <f>"00084373"</f>
        <v>00084373</v>
      </c>
    </row>
    <row r="1571" spans="1:2" x14ac:dyDescent="0.25">
      <c r="A1571" s="2">
        <v>1566</v>
      </c>
      <c r="B1571" s="2" t="str">
        <f>"201304001624"</f>
        <v>201304001624</v>
      </c>
    </row>
    <row r="1572" spans="1:2" x14ac:dyDescent="0.25">
      <c r="A1572" s="2">
        <v>1567</v>
      </c>
      <c r="B1572" s="2" t="str">
        <f>"00925608"</f>
        <v>00925608</v>
      </c>
    </row>
    <row r="1573" spans="1:2" x14ac:dyDescent="0.25">
      <c r="A1573" s="2">
        <v>1568</v>
      </c>
      <c r="B1573" s="2" t="str">
        <f>"00763553"</f>
        <v>00763553</v>
      </c>
    </row>
    <row r="1574" spans="1:2" x14ac:dyDescent="0.25">
      <c r="A1574" s="2">
        <v>1569</v>
      </c>
      <c r="B1574" s="2" t="str">
        <f>"200712004852"</f>
        <v>200712004852</v>
      </c>
    </row>
    <row r="1575" spans="1:2" x14ac:dyDescent="0.25">
      <c r="A1575" s="2">
        <v>1570</v>
      </c>
      <c r="B1575" s="2" t="str">
        <f>"00655419"</f>
        <v>00655419</v>
      </c>
    </row>
    <row r="1576" spans="1:2" x14ac:dyDescent="0.25">
      <c r="A1576" s="2">
        <v>1571</v>
      </c>
      <c r="B1576" s="2" t="str">
        <f>"00546844"</f>
        <v>00546844</v>
      </c>
    </row>
    <row r="1577" spans="1:2" x14ac:dyDescent="0.25">
      <c r="A1577" s="2">
        <v>1572</v>
      </c>
      <c r="B1577" s="2" t="str">
        <f>"00128143"</f>
        <v>00128143</v>
      </c>
    </row>
    <row r="1578" spans="1:2" x14ac:dyDescent="0.25">
      <c r="A1578" s="2">
        <v>1573</v>
      </c>
      <c r="B1578" s="2" t="str">
        <f>"00459396"</f>
        <v>00459396</v>
      </c>
    </row>
    <row r="1579" spans="1:2" x14ac:dyDescent="0.25">
      <c r="A1579" s="2">
        <v>1574</v>
      </c>
      <c r="B1579" s="2" t="str">
        <f>"201412004845"</f>
        <v>201412004845</v>
      </c>
    </row>
    <row r="1580" spans="1:2" x14ac:dyDescent="0.25">
      <c r="A1580" s="2">
        <v>1575</v>
      </c>
      <c r="B1580" s="2" t="str">
        <f>"200803000239"</f>
        <v>200803000239</v>
      </c>
    </row>
    <row r="1581" spans="1:2" x14ac:dyDescent="0.25">
      <c r="A1581" s="2">
        <v>1576</v>
      </c>
      <c r="B1581" s="2" t="str">
        <f>"201304006126"</f>
        <v>201304006126</v>
      </c>
    </row>
    <row r="1582" spans="1:2" x14ac:dyDescent="0.25">
      <c r="A1582" s="2">
        <v>1577</v>
      </c>
      <c r="B1582" s="2" t="str">
        <f>"00215294"</f>
        <v>00215294</v>
      </c>
    </row>
    <row r="1583" spans="1:2" x14ac:dyDescent="0.25">
      <c r="A1583" s="2">
        <v>1578</v>
      </c>
      <c r="B1583" s="2" t="str">
        <f>"201304000955"</f>
        <v>201304000955</v>
      </c>
    </row>
    <row r="1584" spans="1:2" x14ac:dyDescent="0.25">
      <c r="A1584" s="2">
        <v>1579</v>
      </c>
      <c r="B1584" s="2" t="str">
        <f>"00162190"</f>
        <v>00162190</v>
      </c>
    </row>
    <row r="1585" spans="1:2" x14ac:dyDescent="0.25">
      <c r="A1585" s="2">
        <v>1580</v>
      </c>
      <c r="B1585" s="2" t="str">
        <f>"201401000582"</f>
        <v>201401000582</v>
      </c>
    </row>
    <row r="1586" spans="1:2" x14ac:dyDescent="0.25">
      <c r="A1586" s="2">
        <v>1581</v>
      </c>
      <c r="B1586" s="2" t="str">
        <f>"201506004028"</f>
        <v>201506004028</v>
      </c>
    </row>
    <row r="1587" spans="1:2" x14ac:dyDescent="0.25">
      <c r="A1587" s="2">
        <v>1582</v>
      </c>
      <c r="B1587" s="2" t="str">
        <f>"00871485"</f>
        <v>00871485</v>
      </c>
    </row>
    <row r="1588" spans="1:2" x14ac:dyDescent="0.25">
      <c r="A1588" s="2">
        <v>1583</v>
      </c>
      <c r="B1588" s="2" t="str">
        <f>"200712004992"</f>
        <v>200712004992</v>
      </c>
    </row>
    <row r="1589" spans="1:2" x14ac:dyDescent="0.25">
      <c r="A1589" s="2">
        <v>1584</v>
      </c>
      <c r="B1589" s="2" t="str">
        <f>"200806000183"</f>
        <v>200806000183</v>
      </c>
    </row>
    <row r="1590" spans="1:2" x14ac:dyDescent="0.25">
      <c r="A1590" s="2">
        <v>1585</v>
      </c>
      <c r="B1590" s="2" t="str">
        <f>"201506000121"</f>
        <v>201506000121</v>
      </c>
    </row>
    <row r="1591" spans="1:2" x14ac:dyDescent="0.25">
      <c r="A1591" s="2">
        <v>1586</v>
      </c>
      <c r="B1591" s="2" t="str">
        <f>"00186889"</f>
        <v>00186889</v>
      </c>
    </row>
    <row r="1592" spans="1:2" x14ac:dyDescent="0.25">
      <c r="A1592" s="2">
        <v>1587</v>
      </c>
      <c r="B1592" s="2" t="str">
        <f>"200802010653"</f>
        <v>200802010653</v>
      </c>
    </row>
    <row r="1593" spans="1:2" x14ac:dyDescent="0.25">
      <c r="A1593" s="2">
        <v>1588</v>
      </c>
      <c r="B1593" s="2" t="str">
        <f>"201304002460"</f>
        <v>201304002460</v>
      </c>
    </row>
    <row r="1594" spans="1:2" x14ac:dyDescent="0.25">
      <c r="A1594" s="2">
        <v>1589</v>
      </c>
      <c r="B1594" s="2" t="str">
        <f>"201304003800"</f>
        <v>201304003800</v>
      </c>
    </row>
    <row r="1595" spans="1:2" x14ac:dyDescent="0.25">
      <c r="A1595" s="2">
        <v>1590</v>
      </c>
      <c r="B1595" s="2" t="str">
        <f>"200802002024"</f>
        <v>200802002024</v>
      </c>
    </row>
    <row r="1596" spans="1:2" x14ac:dyDescent="0.25">
      <c r="A1596" s="2">
        <v>1591</v>
      </c>
      <c r="B1596" s="2" t="str">
        <f>"00013596"</f>
        <v>00013596</v>
      </c>
    </row>
    <row r="1597" spans="1:2" x14ac:dyDescent="0.25">
      <c r="A1597" s="2">
        <v>1592</v>
      </c>
      <c r="B1597" s="2" t="str">
        <f>"201504002398"</f>
        <v>201504002398</v>
      </c>
    </row>
    <row r="1598" spans="1:2" x14ac:dyDescent="0.25">
      <c r="A1598" s="2">
        <v>1593</v>
      </c>
      <c r="B1598" s="2" t="str">
        <f>"201512001657"</f>
        <v>201512001657</v>
      </c>
    </row>
    <row r="1599" spans="1:2" x14ac:dyDescent="0.25">
      <c r="A1599" s="2">
        <v>1594</v>
      </c>
      <c r="B1599" s="2" t="str">
        <f>"201410001601"</f>
        <v>201410001601</v>
      </c>
    </row>
    <row r="1600" spans="1:2" x14ac:dyDescent="0.25">
      <c r="A1600" s="2">
        <v>1595</v>
      </c>
      <c r="B1600" s="2" t="str">
        <f>"00783026"</f>
        <v>00783026</v>
      </c>
    </row>
    <row r="1601" spans="1:2" x14ac:dyDescent="0.25">
      <c r="A1601" s="2">
        <v>1596</v>
      </c>
      <c r="B1601" s="2" t="str">
        <f>"201406018038"</f>
        <v>201406018038</v>
      </c>
    </row>
    <row r="1602" spans="1:2" x14ac:dyDescent="0.25">
      <c r="A1602" s="2">
        <v>1597</v>
      </c>
      <c r="B1602" s="2" t="str">
        <f>"201304002757"</f>
        <v>201304002757</v>
      </c>
    </row>
    <row r="1603" spans="1:2" x14ac:dyDescent="0.25">
      <c r="A1603" s="2">
        <v>1598</v>
      </c>
      <c r="B1603" s="2" t="str">
        <f>"201304004518"</f>
        <v>201304004518</v>
      </c>
    </row>
    <row r="1604" spans="1:2" x14ac:dyDescent="0.25">
      <c r="A1604" s="2">
        <v>1599</v>
      </c>
      <c r="B1604" s="2" t="str">
        <f>"00713900"</f>
        <v>00713900</v>
      </c>
    </row>
    <row r="1605" spans="1:2" x14ac:dyDescent="0.25">
      <c r="A1605" s="2">
        <v>1600</v>
      </c>
      <c r="B1605" s="2" t="str">
        <f>"201504004145"</f>
        <v>201504004145</v>
      </c>
    </row>
    <row r="1606" spans="1:2" x14ac:dyDescent="0.25">
      <c r="A1606" s="2">
        <v>1601</v>
      </c>
      <c r="B1606" s="2" t="str">
        <f>"201304004840"</f>
        <v>201304004840</v>
      </c>
    </row>
    <row r="1607" spans="1:2" x14ac:dyDescent="0.25">
      <c r="A1607" s="2">
        <v>1602</v>
      </c>
      <c r="B1607" s="2" t="str">
        <f>"00246006"</f>
        <v>00246006</v>
      </c>
    </row>
    <row r="1608" spans="1:2" x14ac:dyDescent="0.25">
      <c r="A1608" s="2">
        <v>1603</v>
      </c>
      <c r="B1608" s="2" t="str">
        <f>"00003966"</f>
        <v>00003966</v>
      </c>
    </row>
    <row r="1609" spans="1:2" x14ac:dyDescent="0.25">
      <c r="A1609" s="2">
        <v>1604</v>
      </c>
      <c r="B1609" s="2" t="str">
        <f>"200802007824"</f>
        <v>200802007824</v>
      </c>
    </row>
    <row r="1610" spans="1:2" x14ac:dyDescent="0.25">
      <c r="A1610" s="2">
        <v>1605</v>
      </c>
      <c r="B1610" s="2" t="str">
        <f>"201406002029"</f>
        <v>201406002029</v>
      </c>
    </row>
    <row r="1611" spans="1:2" x14ac:dyDescent="0.25">
      <c r="A1611" s="2">
        <v>1606</v>
      </c>
      <c r="B1611" s="2" t="str">
        <f>"201304003842"</f>
        <v>201304003842</v>
      </c>
    </row>
    <row r="1612" spans="1:2" x14ac:dyDescent="0.25">
      <c r="A1612" s="2">
        <v>1607</v>
      </c>
      <c r="B1612" s="2" t="str">
        <f>"201304005907"</f>
        <v>201304005907</v>
      </c>
    </row>
    <row r="1613" spans="1:2" x14ac:dyDescent="0.25">
      <c r="A1613" s="2">
        <v>1608</v>
      </c>
      <c r="B1613" s="2" t="str">
        <f>"00011652"</f>
        <v>00011652</v>
      </c>
    </row>
    <row r="1614" spans="1:2" x14ac:dyDescent="0.25">
      <c r="A1614" s="2">
        <v>1609</v>
      </c>
      <c r="B1614" s="2" t="str">
        <f>"00243534"</f>
        <v>00243534</v>
      </c>
    </row>
    <row r="1615" spans="1:2" x14ac:dyDescent="0.25">
      <c r="A1615" s="2">
        <v>1610</v>
      </c>
      <c r="B1615" s="2" t="str">
        <f>"00110257"</f>
        <v>00110257</v>
      </c>
    </row>
    <row r="1616" spans="1:2" x14ac:dyDescent="0.25">
      <c r="A1616" s="2">
        <v>1611</v>
      </c>
      <c r="B1616" s="2" t="str">
        <f>"00878169"</f>
        <v>00878169</v>
      </c>
    </row>
    <row r="1617" spans="1:2" x14ac:dyDescent="0.25">
      <c r="A1617" s="2">
        <v>1612</v>
      </c>
      <c r="B1617" s="2" t="str">
        <f>"00675717"</f>
        <v>00675717</v>
      </c>
    </row>
    <row r="1618" spans="1:2" x14ac:dyDescent="0.25">
      <c r="A1618" s="2">
        <v>1613</v>
      </c>
      <c r="B1618" s="2" t="str">
        <f>"201304001852"</f>
        <v>201304001852</v>
      </c>
    </row>
    <row r="1619" spans="1:2" x14ac:dyDescent="0.25">
      <c r="A1619" s="2">
        <v>1614</v>
      </c>
      <c r="B1619" s="2" t="str">
        <f>"00120101"</f>
        <v>00120101</v>
      </c>
    </row>
    <row r="1620" spans="1:2" x14ac:dyDescent="0.25">
      <c r="A1620" s="2">
        <v>1615</v>
      </c>
      <c r="B1620" s="2" t="str">
        <f>"00824722"</f>
        <v>00824722</v>
      </c>
    </row>
    <row r="1621" spans="1:2" x14ac:dyDescent="0.25">
      <c r="A1621" s="2">
        <v>1616</v>
      </c>
      <c r="B1621" s="2" t="str">
        <f>"00792726"</f>
        <v>00792726</v>
      </c>
    </row>
    <row r="1622" spans="1:2" x14ac:dyDescent="0.25">
      <c r="A1622" s="2">
        <v>1617</v>
      </c>
      <c r="B1622" s="2" t="str">
        <f>"201402005715"</f>
        <v>201402005715</v>
      </c>
    </row>
    <row r="1623" spans="1:2" x14ac:dyDescent="0.25">
      <c r="A1623" s="2">
        <v>1618</v>
      </c>
      <c r="B1623" s="2" t="str">
        <f>"00576750"</f>
        <v>00576750</v>
      </c>
    </row>
    <row r="1624" spans="1:2" x14ac:dyDescent="0.25">
      <c r="A1624" s="2">
        <v>1619</v>
      </c>
      <c r="B1624" s="2" t="str">
        <f>"00615353"</f>
        <v>00615353</v>
      </c>
    </row>
    <row r="1625" spans="1:2" x14ac:dyDescent="0.25">
      <c r="A1625" s="2">
        <v>1620</v>
      </c>
      <c r="B1625" s="2" t="str">
        <f>"00289467"</f>
        <v>00289467</v>
      </c>
    </row>
    <row r="1626" spans="1:2" x14ac:dyDescent="0.25">
      <c r="A1626" s="2">
        <v>1621</v>
      </c>
      <c r="B1626" s="2" t="str">
        <f>"201410011622"</f>
        <v>201410011622</v>
      </c>
    </row>
    <row r="1627" spans="1:2" x14ac:dyDescent="0.25">
      <c r="A1627" s="2">
        <v>1622</v>
      </c>
      <c r="B1627" s="2" t="str">
        <f>"201304005817"</f>
        <v>201304005817</v>
      </c>
    </row>
    <row r="1628" spans="1:2" x14ac:dyDescent="0.25">
      <c r="A1628" s="2">
        <v>1623</v>
      </c>
      <c r="B1628" s="2" t="str">
        <f>"201304000841"</f>
        <v>201304000841</v>
      </c>
    </row>
    <row r="1629" spans="1:2" x14ac:dyDescent="0.25">
      <c r="A1629" s="2">
        <v>1624</v>
      </c>
      <c r="B1629" s="2" t="str">
        <f>"00803092"</f>
        <v>00803092</v>
      </c>
    </row>
    <row r="1630" spans="1:2" x14ac:dyDescent="0.25">
      <c r="A1630" s="2">
        <v>1625</v>
      </c>
      <c r="B1630" s="2" t="str">
        <f>"00177298"</f>
        <v>00177298</v>
      </c>
    </row>
    <row r="1631" spans="1:2" x14ac:dyDescent="0.25">
      <c r="A1631" s="2">
        <v>1626</v>
      </c>
      <c r="B1631" s="2" t="str">
        <f>"00655715"</f>
        <v>00655715</v>
      </c>
    </row>
    <row r="1632" spans="1:2" x14ac:dyDescent="0.25">
      <c r="A1632" s="2">
        <v>1627</v>
      </c>
      <c r="B1632" s="2" t="str">
        <f>"00115293"</f>
        <v>00115293</v>
      </c>
    </row>
    <row r="1633" spans="1:2" x14ac:dyDescent="0.25">
      <c r="A1633" s="2">
        <v>1628</v>
      </c>
      <c r="B1633" s="2" t="str">
        <f>"201507003711"</f>
        <v>201507003711</v>
      </c>
    </row>
    <row r="1634" spans="1:2" x14ac:dyDescent="0.25">
      <c r="A1634" s="2">
        <v>1629</v>
      </c>
      <c r="B1634" s="2" t="str">
        <f>"200801007182"</f>
        <v>200801007182</v>
      </c>
    </row>
    <row r="1635" spans="1:2" x14ac:dyDescent="0.25">
      <c r="A1635" s="2">
        <v>1630</v>
      </c>
      <c r="B1635" s="2" t="str">
        <f>"200712005036"</f>
        <v>200712005036</v>
      </c>
    </row>
    <row r="1636" spans="1:2" x14ac:dyDescent="0.25">
      <c r="A1636" s="2">
        <v>1631</v>
      </c>
      <c r="B1636" s="2" t="str">
        <f>"00017549"</f>
        <v>00017549</v>
      </c>
    </row>
    <row r="1637" spans="1:2" x14ac:dyDescent="0.25">
      <c r="A1637" s="2">
        <v>1632</v>
      </c>
      <c r="B1637" s="2" t="str">
        <f>"00012689"</f>
        <v>00012689</v>
      </c>
    </row>
    <row r="1638" spans="1:2" x14ac:dyDescent="0.25">
      <c r="A1638" s="2">
        <v>1633</v>
      </c>
      <c r="B1638" s="2" t="str">
        <f>"201406005596"</f>
        <v>201406005596</v>
      </c>
    </row>
    <row r="1639" spans="1:2" x14ac:dyDescent="0.25">
      <c r="A1639" s="2">
        <v>1634</v>
      </c>
      <c r="B1639" s="2" t="str">
        <f>"00122082"</f>
        <v>00122082</v>
      </c>
    </row>
    <row r="1640" spans="1:2" x14ac:dyDescent="0.25">
      <c r="A1640" s="2">
        <v>1635</v>
      </c>
      <c r="B1640" s="2" t="str">
        <f>"00459865"</f>
        <v>00459865</v>
      </c>
    </row>
    <row r="1641" spans="1:2" x14ac:dyDescent="0.25">
      <c r="A1641" s="2">
        <v>1636</v>
      </c>
      <c r="B1641" s="2" t="str">
        <f>"00551099"</f>
        <v>00551099</v>
      </c>
    </row>
    <row r="1642" spans="1:2" x14ac:dyDescent="0.25">
      <c r="A1642" s="2">
        <v>1637</v>
      </c>
      <c r="B1642" s="2" t="str">
        <f>"201304004944"</f>
        <v>201304004944</v>
      </c>
    </row>
    <row r="1643" spans="1:2" x14ac:dyDescent="0.25">
      <c r="A1643" s="2">
        <v>1638</v>
      </c>
      <c r="B1643" s="2" t="str">
        <f>"201304004189"</f>
        <v>201304004189</v>
      </c>
    </row>
    <row r="1644" spans="1:2" x14ac:dyDescent="0.25">
      <c r="A1644" s="2">
        <v>1639</v>
      </c>
      <c r="B1644" s="2" t="str">
        <f>"201304006350"</f>
        <v>201304006350</v>
      </c>
    </row>
    <row r="1645" spans="1:2" x14ac:dyDescent="0.25">
      <c r="A1645" s="2">
        <v>1640</v>
      </c>
      <c r="B1645" s="2" t="str">
        <f>"00114594"</f>
        <v>00114594</v>
      </c>
    </row>
    <row r="1646" spans="1:2" x14ac:dyDescent="0.25">
      <c r="A1646" s="2">
        <v>1641</v>
      </c>
      <c r="B1646" s="2" t="str">
        <f>"200801004007"</f>
        <v>200801004007</v>
      </c>
    </row>
    <row r="1647" spans="1:2" x14ac:dyDescent="0.25">
      <c r="A1647" s="2">
        <v>1642</v>
      </c>
      <c r="B1647" s="2" t="str">
        <f>"200802002314"</f>
        <v>200802002314</v>
      </c>
    </row>
    <row r="1648" spans="1:2" x14ac:dyDescent="0.25">
      <c r="A1648" s="2">
        <v>1643</v>
      </c>
      <c r="B1648" s="2" t="str">
        <f>"00920075"</f>
        <v>00920075</v>
      </c>
    </row>
    <row r="1649" spans="1:2" x14ac:dyDescent="0.25">
      <c r="A1649" s="2">
        <v>1644</v>
      </c>
      <c r="B1649" s="2" t="str">
        <f>"201409002024"</f>
        <v>201409002024</v>
      </c>
    </row>
    <row r="1650" spans="1:2" x14ac:dyDescent="0.25">
      <c r="A1650" s="2">
        <v>1645</v>
      </c>
      <c r="B1650" s="2" t="str">
        <f>"201406007704"</f>
        <v>201406007704</v>
      </c>
    </row>
    <row r="1651" spans="1:2" x14ac:dyDescent="0.25">
      <c r="A1651" s="2">
        <v>1646</v>
      </c>
      <c r="B1651" s="2" t="str">
        <f>"201406000099"</f>
        <v>201406000099</v>
      </c>
    </row>
    <row r="1652" spans="1:2" x14ac:dyDescent="0.25">
      <c r="A1652" s="2">
        <v>1647</v>
      </c>
      <c r="B1652" s="2" t="str">
        <f>"201511019278"</f>
        <v>201511019278</v>
      </c>
    </row>
    <row r="1653" spans="1:2" x14ac:dyDescent="0.25">
      <c r="A1653" s="2">
        <v>1648</v>
      </c>
      <c r="B1653" s="2" t="str">
        <f>"201304003344"</f>
        <v>201304003344</v>
      </c>
    </row>
    <row r="1654" spans="1:2" x14ac:dyDescent="0.25">
      <c r="A1654" s="2">
        <v>1649</v>
      </c>
      <c r="B1654" s="2" t="str">
        <f>"201406007904"</f>
        <v>201406007904</v>
      </c>
    </row>
    <row r="1655" spans="1:2" x14ac:dyDescent="0.25">
      <c r="A1655" s="2">
        <v>1650</v>
      </c>
      <c r="B1655" s="2" t="str">
        <f>"201304005947"</f>
        <v>201304005947</v>
      </c>
    </row>
    <row r="1656" spans="1:2" x14ac:dyDescent="0.25">
      <c r="A1656" s="2">
        <v>1651</v>
      </c>
      <c r="B1656" s="2" t="str">
        <f>"200807000720"</f>
        <v>200807000720</v>
      </c>
    </row>
    <row r="1657" spans="1:2" x14ac:dyDescent="0.25">
      <c r="A1657" s="2">
        <v>1652</v>
      </c>
      <c r="B1657" s="2" t="str">
        <f>"00924218"</f>
        <v>00924218</v>
      </c>
    </row>
    <row r="1658" spans="1:2" x14ac:dyDescent="0.25">
      <c r="A1658" s="2">
        <v>1653</v>
      </c>
      <c r="B1658" s="2" t="str">
        <f>"200910000502"</f>
        <v>200910000502</v>
      </c>
    </row>
    <row r="1659" spans="1:2" x14ac:dyDescent="0.25">
      <c r="A1659" s="2">
        <v>1654</v>
      </c>
      <c r="B1659" s="2" t="str">
        <f>"00227237"</f>
        <v>00227237</v>
      </c>
    </row>
    <row r="1660" spans="1:2" x14ac:dyDescent="0.25">
      <c r="A1660" s="2">
        <v>1655</v>
      </c>
      <c r="B1660" s="2" t="str">
        <f>"00820294"</f>
        <v>00820294</v>
      </c>
    </row>
    <row r="1661" spans="1:2" x14ac:dyDescent="0.25">
      <c r="A1661" s="2">
        <v>1656</v>
      </c>
      <c r="B1661" s="2" t="str">
        <f>"201311000178"</f>
        <v>201311000178</v>
      </c>
    </row>
    <row r="1662" spans="1:2" x14ac:dyDescent="0.25">
      <c r="A1662" s="2">
        <v>1657</v>
      </c>
      <c r="B1662" s="2" t="str">
        <f>"200812000558"</f>
        <v>200812000558</v>
      </c>
    </row>
    <row r="1663" spans="1:2" x14ac:dyDescent="0.25">
      <c r="A1663" s="2">
        <v>1658</v>
      </c>
      <c r="B1663" s="2" t="str">
        <f>"201512004044"</f>
        <v>201512004044</v>
      </c>
    </row>
    <row r="1664" spans="1:2" x14ac:dyDescent="0.25">
      <c r="A1664" s="2">
        <v>1659</v>
      </c>
      <c r="B1664" s="2" t="str">
        <f>"00147439"</f>
        <v>00147439</v>
      </c>
    </row>
    <row r="1665" spans="1:2" x14ac:dyDescent="0.25">
      <c r="A1665" s="2">
        <v>1660</v>
      </c>
      <c r="B1665" s="2" t="str">
        <f>"201410010321"</f>
        <v>201410010321</v>
      </c>
    </row>
    <row r="1666" spans="1:2" x14ac:dyDescent="0.25">
      <c r="A1666" s="2">
        <v>1661</v>
      </c>
      <c r="B1666" s="2" t="str">
        <f>"00162979"</f>
        <v>00162979</v>
      </c>
    </row>
    <row r="1667" spans="1:2" x14ac:dyDescent="0.25">
      <c r="A1667" s="2">
        <v>1662</v>
      </c>
      <c r="B1667" s="2" t="str">
        <f>"00160272"</f>
        <v>00160272</v>
      </c>
    </row>
    <row r="1668" spans="1:2" x14ac:dyDescent="0.25">
      <c r="A1668" s="2">
        <v>1663</v>
      </c>
      <c r="B1668" s="2" t="str">
        <f>"00157496"</f>
        <v>00157496</v>
      </c>
    </row>
    <row r="1669" spans="1:2" x14ac:dyDescent="0.25">
      <c r="A1669" s="2">
        <v>1664</v>
      </c>
      <c r="B1669" s="2" t="str">
        <f>"00847992"</f>
        <v>00847992</v>
      </c>
    </row>
    <row r="1670" spans="1:2" x14ac:dyDescent="0.25">
      <c r="A1670" s="2">
        <v>1665</v>
      </c>
      <c r="B1670" s="2" t="str">
        <f>"00087386"</f>
        <v>00087386</v>
      </c>
    </row>
    <row r="1671" spans="1:2" x14ac:dyDescent="0.25">
      <c r="A1671" s="2">
        <v>1666</v>
      </c>
      <c r="B1671" s="2" t="str">
        <f>"00001734"</f>
        <v>00001734</v>
      </c>
    </row>
    <row r="1672" spans="1:2" x14ac:dyDescent="0.25">
      <c r="A1672" s="2">
        <v>1667</v>
      </c>
      <c r="B1672" s="2" t="str">
        <f>"201304004915"</f>
        <v>201304004915</v>
      </c>
    </row>
    <row r="1673" spans="1:2" x14ac:dyDescent="0.25">
      <c r="A1673" s="2">
        <v>1668</v>
      </c>
      <c r="B1673" s="2" t="str">
        <f>"201410009551"</f>
        <v>201410009551</v>
      </c>
    </row>
    <row r="1674" spans="1:2" x14ac:dyDescent="0.25">
      <c r="A1674" s="2">
        <v>1669</v>
      </c>
      <c r="B1674" s="2" t="str">
        <f>"201303000364"</f>
        <v>201303000364</v>
      </c>
    </row>
    <row r="1675" spans="1:2" x14ac:dyDescent="0.25">
      <c r="A1675" s="2">
        <v>1670</v>
      </c>
      <c r="B1675" s="2" t="str">
        <f>"201406013234"</f>
        <v>201406013234</v>
      </c>
    </row>
    <row r="1676" spans="1:2" x14ac:dyDescent="0.25">
      <c r="A1676" s="2">
        <v>1671</v>
      </c>
      <c r="B1676" s="2" t="str">
        <f>"201304004721"</f>
        <v>201304004721</v>
      </c>
    </row>
    <row r="1677" spans="1:2" x14ac:dyDescent="0.25">
      <c r="A1677" s="2">
        <v>1672</v>
      </c>
      <c r="B1677" s="2" t="str">
        <f>"00847355"</f>
        <v>00847355</v>
      </c>
    </row>
    <row r="1678" spans="1:2" x14ac:dyDescent="0.25">
      <c r="A1678" s="2">
        <v>1673</v>
      </c>
      <c r="B1678" s="2" t="str">
        <f>"00549072"</f>
        <v>00549072</v>
      </c>
    </row>
    <row r="1679" spans="1:2" x14ac:dyDescent="0.25">
      <c r="A1679" s="2">
        <v>1674</v>
      </c>
      <c r="B1679" s="2" t="str">
        <f>"201601000081"</f>
        <v>201601000081</v>
      </c>
    </row>
    <row r="1680" spans="1:2" x14ac:dyDescent="0.25">
      <c r="A1680" s="2">
        <v>1675</v>
      </c>
      <c r="B1680" s="2" t="str">
        <f>"201410007549"</f>
        <v>201410007549</v>
      </c>
    </row>
    <row r="1681" spans="1:2" x14ac:dyDescent="0.25">
      <c r="A1681" s="2">
        <v>1676</v>
      </c>
      <c r="B1681" s="2" t="str">
        <f>"201410002124"</f>
        <v>201410002124</v>
      </c>
    </row>
    <row r="1682" spans="1:2" x14ac:dyDescent="0.25">
      <c r="A1682" s="2">
        <v>1677</v>
      </c>
      <c r="B1682" s="2" t="str">
        <f>"201410010150"</f>
        <v>201410010150</v>
      </c>
    </row>
    <row r="1683" spans="1:2" x14ac:dyDescent="0.25">
      <c r="A1683" s="2">
        <v>1678</v>
      </c>
      <c r="B1683" s="2" t="str">
        <f>"00785484"</f>
        <v>00785484</v>
      </c>
    </row>
    <row r="1684" spans="1:2" x14ac:dyDescent="0.25">
      <c r="A1684" s="2">
        <v>1679</v>
      </c>
      <c r="B1684" s="2" t="str">
        <f>"00782436"</f>
        <v>00782436</v>
      </c>
    </row>
    <row r="1685" spans="1:2" x14ac:dyDescent="0.25">
      <c r="A1685" s="2">
        <v>1680</v>
      </c>
      <c r="B1685" s="2" t="str">
        <f>"00135031"</f>
        <v>00135031</v>
      </c>
    </row>
    <row r="1686" spans="1:2" x14ac:dyDescent="0.25">
      <c r="A1686" s="2">
        <v>1681</v>
      </c>
      <c r="B1686" s="2" t="str">
        <f>"201402008938"</f>
        <v>201402008938</v>
      </c>
    </row>
    <row r="1687" spans="1:2" x14ac:dyDescent="0.25">
      <c r="A1687" s="2">
        <v>1682</v>
      </c>
      <c r="B1687" s="2" t="str">
        <f>"201303001061"</f>
        <v>201303001061</v>
      </c>
    </row>
    <row r="1688" spans="1:2" x14ac:dyDescent="0.25">
      <c r="A1688" s="2">
        <v>1683</v>
      </c>
      <c r="B1688" s="2" t="str">
        <f>"00225532"</f>
        <v>00225532</v>
      </c>
    </row>
    <row r="1689" spans="1:2" x14ac:dyDescent="0.25">
      <c r="A1689" s="2">
        <v>1684</v>
      </c>
      <c r="B1689" s="2" t="str">
        <f>"201506002896"</f>
        <v>201506002896</v>
      </c>
    </row>
    <row r="1690" spans="1:2" x14ac:dyDescent="0.25">
      <c r="A1690" s="2">
        <v>1685</v>
      </c>
      <c r="B1690" s="2" t="str">
        <f>"00853392"</f>
        <v>00853392</v>
      </c>
    </row>
    <row r="1691" spans="1:2" x14ac:dyDescent="0.25">
      <c r="A1691" s="2">
        <v>1686</v>
      </c>
      <c r="B1691" s="2" t="str">
        <f>"00151860"</f>
        <v>00151860</v>
      </c>
    </row>
    <row r="1692" spans="1:2" x14ac:dyDescent="0.25">
      <c r="A1692" s="2">
        <v>1687</v>
      </c>
      <c r="B1692" s="2" t="str">
        <f>"201605000211"</f>
        <v>201605000211</v>
      </c>
    </row>
    <row r="1693" spans="1:2" x14ac:dyDescent="0.25">
      <c r="A1693" s="2">
        <v>1688</v>
      </c>
      <c r="B1693" s="2" t="str">
        <f>"200801003815"</f>
        <v>200801003815</v>
      </c>
    </row>
    <row r="1694" spans="1:2" x14ac:dyDescent="0.25">
      <c r="A1694" s="2">
        <v>1689</v>
      </c>
      <c r="B1694" s="2" t="str">
        <f>"00240555"</f>
        <v>00240555</v>
      </c>
    </row>
    <row r="1695" spans="1:2" x14ac:dyDescent="0.25">
      <c r="A1695" s="2">
        <v>1690</v>
      </c>
      <c r="B1695" s="2" t="str">
        <f>"201511022259"</f>
        <v>201511022259</v>
      </c>
    </row>
    <row r="1696" spans="1:2" x14ac:dyDescent="0.25">
      <c r="A1696" s="2">
        <v>1691</v>
      </c>
      <c r="B1696" s="2" t="str">
        <f>"00013939"</f>
        <v>00013939</v>
      </c>
    </row>
    <row r="1697" spans="1:2" x14ac:dyDescent="0.25">
      <c r="A1697" s="2">
        <v>1692</v>
      </c>
      <c r="B1697" s="2" t="str">
        <f>"00208462"</f>
        <v>00208462</v>
      </c>
    </row>
    <row r="1698" spans="1:2" x14ac:dyDescent="0.25">
      <c r="A1698" s="2">
        <v>1693</v>
      </c>
      <c r="B1698" s="2" t="str">
        <f>"201406013924"</f>
        <v>201406013924</v>
      </c>
    </row>
    <row r="1699" spans="1:2" x14ac:dyDescent="0.25">
      <c r="A1699" s="2">
        <v>1694</v>
      </c>
      <c r="B1699" s="2" t="str">
        <f>"00238274"</f>
        <v>00238274</v>
      </c>
    </row>
    <row r="1700" spans="1:2" x14ac:dyDescent="0.25">
      <c r="A1700" s="2">
        <v>1695</v>
      </c>
      <c r="B1700" s="2" t="str">
        <f>"00816698"</f>
        <v>00816698</v>
      </c>
    </row>
    <row r="1701" spans="1:2" x14ac:dyDescent="0.25">
      <c r="A1701" s="2">
        <v>1696</v>
      </c>
      <c r="B1701" s="2" t="str">
        <f>"201504005265"</f>
        <v>201504005265</v>
      </c>
    </row>
    <row r="1702" spans="1:2" x14ac:dyDescent="0.25">
      <c r="A1702" s="2">
        <v>1697</v>
      </c>
      <c r="B1702" s="2" t="str">
        <f>"00240948"</f>
        <v>00240948</v>
      </c>
    </row>
    <row r="1703" spans="1:2" x14ac:dyDescent="0.25">
      <c r="A1703" s="2">
        <v>1698</v>
      </c>
      <c r="B1703" s="2" t="str">
        <f>"201406014099"</f>
        <v>201406014099</v>
      </c>
    </row>
    <row r="1704" spans="1:2" x14ac:dyDescent="0.25">
      <c r="A1704" s="2">
        <v>1699</v>
      </c>
      <c r="B1704" s="2" t="str">
        <f>"200802004598"</f>
        <v>200802004598</v>
      </c>
    </row>
    <row r="1705" spans="1:2" x14ac:dyDescent="0.25">
      <c r="A1705" s="2">
        <v>1700</v>
      </c>
      <c r="B1705" s="2" t="str">
        <f>"00130242"</f>
        <v>00130242</v>
      </c>
    </row>
    <row r="1706" spans="1:2" x14ac:dyDescent="0.25">
      <c r="A1706" s="2">
        <v>1701</v>
      </c>
      <c r="B1706" s="2" t="str">
        <f>"201504005188"</f>
        <v>201504005188</v>
      </c>
    </row>
    <row r="1707" spans="1:2" x14ac:dyDescent="0.25">
      <c r="A1707" s="2">
        <v>1702</v>
      </c>
      <c r="B1707" s="2" t="str">
        <f>"00228657"</f>
        <v>00228657</v>
      </c>
    </row>
    <row r="1708" spans="1:2" x14ac:dyDescent="0.25">
      <c r="A1708" s="2">
        <v>1703</v>
      </c>
      <c r="B1708" s="2" t="str">
        <f>"201512000023"</f>
        <v>201512000023</v>
      </c>
    </row>
    <row r="1709" spans="1:2" x14ac:dyDescent="0.25">
      <c r="A1709" s="2">
        <v>1704</v>
      </c>
      <c r="B1709" s="2" t="str">
        <f>"201511008459"</f>
        <v>201511008459</v>
      </c>
    </row>
    <row r="1710" spans="1:2" x14ac:dyDescent="0.25">
      <c r="A1710" s="2">
        <v>1705</v>
      </c>
      <c r="B1710" s="2" t="str">
        <f>"00248121"</f>
        <v>00248121</v>
      </c>
    </row>
    <row r="1711" spans="1:2" x14ac:dyDescent="0.25">
      <c r="A1711" s="2">
        <v>1706</v>
      </c>
      <c r="B1711" s="2" t="str">
        <f>"201506001990"</f>
        <v>201506001990</v>
      </c>
    </row>
    <row r="1712" spans="1:2" x14ac:dyDescent="0.25">
      <c r="A1712" s="2">
        <v>1707</v>
      </c>
      <c r="B1712" s="2" t="str">
        <f>"200801005415"</f>
        <v>200801005415</v>
      </c>
    </row>
    <row r="1713" spans="1:2" x14ac:dyDescent="0.25">
      <c r="A1713" s="2">
        <v>1708</v>
      </c>
      <c r="B1713" s="2" t="str">
        <f>"201406000739"</f>
        <v>201406000739</v>
      </c>
    </row>
    <row r="1714" spans="1:2" x14ac:dyDescent="0.25">
      <c r="A1714" s="2">
        <v>1709</v>
      </c>
      <c r="B1714" s="2" t="str">
        <f>"201304003943"</f>
        <v>201304003943</v>
      </c>
    </row>
    <row r="1715" spans="1:2" x14ac:dyDescent="0.25">
      <c r="A1715" s="2">
        <v>1710</v>
      </c>
      <c r="B1715" s="2" t="str">
        <f>"00112455"</f>
        <v>00112455</v>
      </c>
    </row>
    <row r="1716" spans="1:2" x14ac:dyDescent="0.25">
      <c r="A1716" s="2">
        <v>1711</v>
      </c>
      <c r="B1716" s="2" t="str">
        <f>"00110501"</f>
        <v>00110501</v>
      </c>
    </row>
    <row r="1717" spans="1:2" x14ac:dyDescent="0.25">
      <c r="A1717" s="2">
        <v>1712</v>
      </c>
      <c r="B1717" s="2" t="str">
        <f>"00010175"</f>
        <v>00010175</v>
      </c>
    </row>
    <row r="1718" spans="1:2" x14ac:dyDescent="0.25">
      <c r="A1718" s="2">
        <v>1713</v>
      </c>
      <c r="B1718" s="2" t="str">
        <f>"00012607"</f>
        <v>00012607</v>
      </c>
    </row>
    <row r="1719" spans="1:2" x14ac:dyDescent="0.25">
      <c r="A1719" s="2">
        <v>1714</v>
      </c>
      <c r="B1719" s="2" t="str">
        <f>"201402004148"</f>
        <v>201402004148</v>
      </c>
    </row>
    <row r="1720" spans="1:2" x14ac:dyDescent="0.25">
      <c r="A1720" s="2">
        <v>1715</v>
      </c>
      <c r="B1720" s="2" t="str">
        <f>"00011509"</f>
        <v>00011509</v>
      </c>
    </row>
    <row r="1721" spans="1:2" x14ac:dyDescent="0.25">
      <c r="A1721" s="2">
        <v>1716</v>
      </c>
      <c r="B1721" s="2" t="str">
        <f>"00490342"</f>
        <v>00490342</v>
      </c>
    </row>
    <row r="1722" spans="1:2" x14ac:dyDescent="0.25">
      <c r="A1722" s="2">
        <v>1717</v>
      </c>
      <c r="B1722" s="2" t="str">
        <f>"201409001774"</f>
        <v>201409001774</v>
      </c>
    </row>
    <row r="1723" spans="1:2" x14ac:dyDescent="0.25">
      <c r="A1723" s="2">
        <v>1718</v>
      </c>
      <c r="B1723" s="2" t="str">
        <f>"00764284"</f>
        <v>00764284</v>
      </c>
    </row>
    <row r="1724" spans="1:2" x14ac:dyDescent="0.25">
      <c r="A1724" s="2">
        <v>1719</v>
      </c>
      <c r="B1724" s="2" t="str">
        <f>"201406015423"</f>
        <v>201406015423</v>
      </c>
    </row>
    <row r="1725" spans="1:2" x14ac:dyDescent="0.25">
      <c r="A1725" s="2">
        <v>1720</v>
      </c>
      <c r="B1725" s="2" t="str">
        <f>"00662387"</f>
        <v>00662387</v>
      </c>
    </row>
    <row r="1726" spans="1:2" x14ac:dyDescent="0.25">
      <c r="A1726" s="2">
        <v>1721</v>
      </c>
      <c r="B1726" s="2" t="str">
        <f>"00810894"</f>
        <v>00810894</v>
      </c>
    </row>
    <row r="1727" spans="1:2" x14ac:dyDescent="0.25">
      <c r="A1727" s="2">
        <v>1722</v>
      </c>
      <c r="B1727" s="2" t="str">
        <f>"200810000978"</f>
        <v>200810000978</v>
      </c>
    </row>
    <row r="1728" spans="1:2" x14ac:dyDescent="0.25">
      <c r="A1728" s="2">
        <v>1723</v>
      </c>
      <c r="B1728" s="2" t="str">
        <f>"00783492"</f>
        <v>00783492</v>
      </c>
    </row>
    <row r="1729" spans="1:2" x14ac:dyDescent="0.25">
      <c r="A1729" s="2">
        <v>1724</v>
      </c>
      <c r="B1729" s="2" t="str">
        <f>"201402006515"</f>
        <v>201402006515</v>
      </c>
    </row>
    <row r="1730" spans="1:2" x14ac:dyDescent="0.25">
      <c r="A1730" s="2">
        <v>1725</v>
      </c>
      <c r="B1730" s="2" t="str">
        <f>"00134769"</f>
        <v>00134769</v>
      </c>
    </row>
    <row r="1731" spans="1:2" x14ac:dyDescent="0.25">
      <c r="A1731" s="2">
        <v>1726</v>
      </c>
      <c r="B1731" s="2" t="str">
        <f>"201406006860"</f>
        <v>201406006860</v>
      </c>
    </row>
    <row r="1732" spans="1:2" x14ac:dyDescent="0.25">
      <c r="A1732" s="2">
        <v>1727</v>
      </c>
      <c r="B1732" s="2" t="str">
        <f>"200802003213"</f>
        <v>200802003213</v>
      </c>
    </row>
    <row r="1733" spans="1:2" x14ac:dyDescent="0.25">
      <c r="A1733" s="2">
        <v>1728</v>
      </c>
      <c r="B1733" s="2" t="str">
        <f>"201304002153"</f>
        <v>201304002153</v>
      </c>
    </row>
    <row r="1734" spans="1:2" x14ac:dyDescent="0.25">
      <c r="A1734" s="2">
        <v>1729</v>
      </c>
      <c r="B1734" s="2" t="str">
        <f>"200910000626"</f>
        <v>200910000626</v>
      </c>
    </row>
    <row r="1735" spans="1:2" x14ac:dyDescent="0.25">
      <c r="A1735" s="2">
        <v>1730</v>
      </c>
      <c r="B1735" s="2" t="str">
        <f>"201402010843"</f>
        <v>201402010843</v>
      </c>
    </row>
    <row r="1736" spans="1:2" x14ac:dyDescent="0.25">
      <c r="A1736" s="2">
        <v>1731</v>
      </c>
      <c r="B1736" s="2" t="str">
        <f>"201506002909"</f>
        <v>201506002909</v>
      </c>
    </row>
    <row r="1737" spans="1:2" x14ac:dyDescent="0.25">
      <c r="A1737" s="2">
        <v>1732</v>
      </c>
      <c r="B1737" s="2" t="str">
        <f>"201511012415"</f>
        <v>201511012415</v>
      </c>
    </row>
    <row r="1738" spans="1:2" x14ac:dyDescent="0.25">
      <c r="A1738" s="2">
        <v>1733</v>
      </c>
      <c r="B1738" s="2" t="str">
        <f>"200801003989"</f>
        <v>200801003989</v>
      </c>
    </row>
    <row r="1739" spans="1:2" x14ac:dyDescent="0.25">
      <c r="A1739" s="2">
        <v>1734</v>
      </c>
      <c r="B1739" s="2" t="str">
        <f>"00206965"</f>
        <v>00206965</v>
      </c>
    </row>
    <row r="1740" spans="1:2" x14ac:dyDescent="0.25">
      <c r="A1740" s="2">
        <v>1735</v>
      </c>
      <c r="B1740" s="2" t="str">
        <f>"200801005879"</f>
        <v>200801005879</v>
      </c>
    </row>
    <row r="1741" spans="1:2" x14ac:dyDescent="0.25">
      <c r="A1741" s="2">
        <v>1736</v>
      </c>
      <c r="B1741" s="2" t="str">
        <f>"200807000212"</f>
        <v>200807000212</v>
      </c>
    </row>
    <row r="1742" spans="1:2" x14ac:dyDescent="0.25">
      <c r="A1742" s="2">
        <v>1737</v>
      </c>
      <c r="B1742" s="2" t="str">
        <f>"201604004850"</f>
        <v>201604004850</v>
      </c>
    </row>
    <row r="1743" spans="1:2" x14ac:dyDescent="0.25">
      <c r="A1743" s="2">
        <v>1738</v>
      </c>
      <c r="B1743" s="2" t="str">
        <f>"00846018"</f>
        <v>00846018</v>
      </c>
    </row>
    <row r="1744" spans="1:2" x14ac:dyDescent="0.25">
      <c r="A1744" s="2">
        <v>1739</v>
      </c>
      <c r="B1744" s="2" t="str">
        <f>"200712001331"</f>
        <v>200712001331</v>
      </c>
    </row>
    <row r="1745" spans="1:2" x14ac:dyDescent="0.25">
      <c r="A1745" s="2">
        <v>1740</v>
      </c>
      <c r="B1745" s="2" t="str">
        <f>"00121553"</f>
        <v>00121553</v>
      </c>
    </row>
    <row r="1746" spans="1:2" x14ac:dyDescent="0.25">
      <c r="A1746" s="2">
        <v>1741</v>
      </c>
      <c r="B1746" s="2" t="str">
        <f>"00120970"</f>
        <v>00120970</v>
      </c>
    </row>
    <row r="1747" spans="1:2" x14ac:dyDescent="0.25">
      <c r="A1747" s="2">
        <v>1742</v>
      </c>
      <c r="B1747" s="2" t="str">
        <f>"00848782"</f>
        <v>00848782</v>
      </c>
    </row>
    <row r="1748" spans="1:2" x14ac:dyDescent="0.25">
      <c r="A1748" s="2">
        <v>1743</v>
      </c>
      <c r="B1748" s="2" t="str">
        <f>"00723818"</f>
        <v>00723818</v>
      </c>
    </row>
    <row r="1749" spans="1:2" x14ac:dyDescent="0.25">
      <c r="A1749" s="2">
        <v>1744</v>
      </c>
      <c r="B1749" s="2" t="str">
        <f>"200712003989"</f>
        <v>200712003989</v>
      </c>
    </row>
    <row r="1750" spans="1:2" x14ac:dyDescent="0.25">
      <c r="A1750" s="2">
        <v>1745</v>
      </c>
      <c r="B1750" s="2" t="str">
        <f>"201304005729"</f>
        <v>201304005729</v>
      </c>
    </row>
    <row r="1751" spans="1:2" x14ac:dyDescent="0.25">
      <c r="A1751" s="2">
        <v>1746</v>
      </c>
      <c r="B1751" s="2" t="str">
        <f>"00010866"</f>
        <v>00010866</v>
      </c>
    </row>
    <row r="1752" spans="1:2" x14ac:dyDescent="0.25">
      <c r="A1752" s="2">
        <v>1747</v>
      </c>
      <c r="B1752" s="2" t="str">
        <f>"00453220"</f>
        <v>00453220</v>
      </c>
    </row>
    <row r="1753" spans="1:2" x14ac:dyDescent="0.25">
      <c r="A1753" s="2">
        <v>1748</v>
      </c>
      <c r="B1753" s="2" t="str">
        <f>"00013706"</f>
        <v>00013706</v>
      </c>
    </row>
    <row r="1754" spans="1:2" x14ac:dyDescent="0.25">
      <c r="A1754" s="2">
        <v>1749</v>
      </c>
      <c r="B1754" s="2" t="str">
        <f>"00834518"</f>
        <v>00834518</v>
      </c>
    </row>
    <row r="1755" spans="1:2" x14ac:dyDescent="0.25">
      <c r="A1755" s="2">
        <v>1750</v>
      </c>
      <c r="B1755" s="2" t="str">
        <f>"201410002415"</f>
        <v>201410002415</v>
      </c>
    </row>
    <row r="1756" spans="1:2" x14ac:dyDescent="0.25">
      <c r="A1756" s="2">
        <v>1751</v>
      </c>
      <c r="B1756" s="2" t="str">
        <f>"00101931"</f>
        <v>00101931</v>
      </c>
    </row>
    <row r="1757" spans="1:2" x14ac:dyDescent="0.25">
      <c r="A1757" s="2">
        <v>1752</v>
      </c>
      <c r="B1757" s="2" t="str">
        <f>"00003172"</f>
        <v>00003172</v>
      </c>
    </row>
    <row r="1758" spans="1:2" x14ac:dyDescent="0.25">
      <c r="A1758" s="2">
        <v>1753</v>
      </c>
      <c r="B1758" s="2" t="str">
        <f>"201502001996"</f>
        <v>201502001996</v>
      </c>
    </row>
    <row r="1759" spans="1:2" x14ac:dyDescent="0.25">
      <c r="A1759" s="2">
        <v>1754</v>
      </c>
      <c r="B1759" s="2" t="str">
        <f>"00647625"</f>
        <v>00647625</v>
      </c>
    </row>
    <row r="1760" spans="1:2" x14ac:dyDescent="0.25">
      <c r="A1760" s="2">
        <v>1755</v>
      </c>
      <c r="B1760" s="2" t="str">
        <f>"201410012672"</f>
        <v>201410012672</v>
      </c>
    </row>
    <row r="1761" spans="1:2" x14ac:dyDescent="0.25">
      <c r="A1761" s="2">
        <v>1756</v>
      </c>
      <c r="B1761" s="2" t="str">
        <f>"200806000252"</f>
        <v>200806000252</v>
      </c>
    </row>
    <row r="1762" spans="1:2" x14ac:dyDescent="0.25">
      <c r="A1762" s="2">
        <v>1757</v>
      </c>
      <c r="B1762" s="2" t="str">
        <f>"201511008428"</f>
        <v>201511008428</v>
      </c>
    </row>
    <row r="1763" spans="1:2" x14ac:dyDescent="0.25">
      <c r="A1763" s="2">
        <v>1758</v>
      </c>
      <c r="B1763" s="2" t="str">
        <f>"201406011340"</f>
        <v>201406011340</v>
      </c>
    </row>
    <row r="1764" spans="1:2" x14ac:dyDescent="0.25">
      <c r="A1764" s="2">
        <v>1759</v>
      </c>
      <c r="B1764" s="2" t="str">
        <f>"201402009124"</f>
        <v>201402009124</v>
      </c>
    </row>
    <row r="1765" spans="1:2" x14ac:dyDescent="0.25">
      <c r="A1765" s="2">
        <v>1760</v>
      </c>
      <c r="B1765" s="2" t="str">
        <f>"00927236"</f>
        <v>00927236</v>
      </c>
    </row>
    <row r="1766" spans="1:2" x14ac:dyDescent="0.25">
      <c r="A1766" s="2">
        <v>1761</v>
      </c>
      <c r="B1766" s="2" t="str">
        <f>"201304001191"</f>
        <v>201304001191</v>
      </c>
    </row>
    <row r="1767" spans="1:2" x14ac:dyDescent="0.25">
      <c r="A1767" s="2">
        <v>1762</v>
      </c>
      <c r="B1767" s="2" t="str">
        <f>"201406018245"</f>
        <v>201406018245</v>
      </c>
    </row>
    <row r="1768" spans="1:2" x14ac:dyDescent="0.25">
      <c r="A1768" s="2">
        <v>1763</v>
      </c>
      <c r="B1768" s="2" t="str">
        <f>"00330912"</f>
        <v>00330912</v>
      </c>
    </row>
    <row r="1769" spans="1:2" x14ac:dyDescent="0.25">
      <c r="A1769" s="2">
        <v>1764</v>
      </c>
      <c r="B1769" s="2" t="str">
        <f>"200802004712"</f>
        <v>200802004712</v>
      </c>
    </row>
    <row r="1770" spans="1:2" x14ac:dyDescent="0.25">
      <c r="A1770" s="2">
        <v>1765</v>
      </c>
      <c r="B1770" s="2" t="str">
        <f>"00435390"</f>
        <v>00435390</v>
      </c>
    </row>
    <row r="1771" spans="1:2" x14ac:dyDescent="0.25">
      <c r="A1771" s="2">
        <v>1766</v>
      </c>
      <c r="B1771" s="2" t="str">
        <f>"00007375"</f>
        <v>00007375</v>
      </c>
    </row>
    <row r="1772" spans="1:2" x14ac:dyDescent="0.25">
      <c r="A1772" s="2">
        <v>1767</v>
      </c>
      <c r="B1772" s="2" t="str">
        <f>"00805599"</f>
        <v>00805599</v>
      </c>
    </row>
    <row r="1773" spans="1:2" x14ac:dyDescent="0.25">
      <c r="A1773" s="2">
        <v>1768</v>
      </c>
      <c r="B1773" s="2" t="str">
        <f>"201304005055"</f>
        <v>201304005055</v>
      </c>
    </row>
    <row r="1774" spans="1:2" x14ac:dyDescent="0.25">
      <c r="A1774" s="2">
        <v>1769</v>
      </c>
      <c r="B1774" s="2" t="str">
        <f>"201406002324"</f>
        <v>201406002324</v>
      </c>
    </row>
    <row r="1775" spans="1:2" x14ac:dyDescent="0.25">
      <c r="A1775" s="2">
        <v>1770</v>
      </c>
      <c r="B1775" s="2" t="str">
        <f>"201406009165"</f>
        <v>201406009165</v>
      </c>
    </row>
    <row r="1776" spans="1:2" x14ac:dyDescent="0.25">
      <c r="A1776" s="2">
        <v>1771</v>
      </c>
      <c r="B1776" s="2" t="str">
        <f>"00850106"</f>
        <v>00850106</v>
      </c>
    </row>
    <row r="1777" spans="1:2" x14ac:dyDescent="0.25">
      <c r="A1777" s="2">
        <v>1772</v>
      </c>
      <c r="B1777" s="2" t="str">
        <f>"00015085"</f>
        <v>00015085</v>
      </c>
    </row>
    <row r="1778" spans="1:2" x14ac:dyDescent="0.25">
      <c r="A1778" s="2">
        <v>1773</v>
      </c>
      <c r="B1778" s="2" t="str">
        <f>"00108347"</f>
        <v>00108347</v>
      </c>
    </row>
    <row r="1779" spans="1:2" x14ac:dyDescent="0.25">
      <c r="A1779" s="2">
        <v>1774</v>
      </c>
      <c r="B1779" s="2" t="str">
        <f>"00194958"</f>
        <v>00194958</v>
      </c>
    </row>
    <row r="1780" spans="1:2" x14ac:dyDescent="0.25">
      <c r="A1780" s="2">
        <v>1775</v>
      </c>
      <c r="B1780" s="2" t="str">
        <f>"00238265"</f>
        <v>00238265</v>
      </c>
    </row>
    <row r="1781" spans="1:2" x14ac:dyDescent="0.25">
      <c r="A1781" s="2">
        <v>1776</v>
      </c>
      <c r="B1781" s="2" t="str">
        <f>"201506002757"</f>
        <v>201506002757</v>
      </c>
    </row>
    <row r="1782" spans="1:2" x14ac:dyDescent="0.25">
      <c r="A1782" s="2">
        <v>1777</v>
      </c>
      <c r="B1782" s="2" t="str">
        <f>"201304001911"</f>
        <v>201304001911</v>
      </c>
    </row>
    <row r="1783" spans="1:2" x14ac:dyDescent="0.25">
      <c r="A1783" s="2">
        <v>1778</v>
      </c>
      <c r="B1783" s="2" t="str">
        <f>"200901001011"</f>
        <v>200901001011</v>
      </c>
    </row>
    <row r="1784" spans="1:2" x14ac:dyDescent="0.25">
      <c r="A1784" s="2">
        <v>1779</v>
      </c>
      <c r="B1784" s="2" t="str">
        <f>"201601000431"</f>
        <v>201601000431</v>
      </c>
    </row>
    <row r="1785" spans="1:2" x14ac:dyDescent="0.25">
      <c r="A1785" s="2">
        <v>1780</v>
      </c>
      <c r="B1785" s="2" t="str">
        <f>"201304005568"</f>
        <v>201304005568</v>
      </c>
    </row>
    <row r="1786" spans="1:2" x14ac:dyDescent="0.25">
      <c r="A1786" s="2">
        <v>1781</v>
      </c>
      <c r="B1786" s="2" t="str">
        <f>"201410000276"</f>
        <v>201410000276</v>
      </c>
    </row>
    <row r="1787" spans="1:2" x14ac:dyDescent="0.25">
      <c r="A1787" s="2">
        <v>1782</v>
      </c>
      <c r="B1787" s="2" t="str">
        <f>"201406012532"</f>
        <v>201406012532</v>
      </c>
    </row>
    <row r="1788" spans="1:2" x14ac:dyDescent="0.25">
      <c r="A1788" s="2">
        <v>1783</v>
      </c>
      <c r="B1788" s="2" t="str">
        <f>"201410008447"</f>
        <v>201410008447</v>
      </c>
    </row>
    <row r="1789" spans="1:2" x14ac:dyDescent="0.25">
      <c r="A1789" s="2">
        <v>1784</v>
      </c>
      <c r="B1789" s="2" t="str">
        <f>"201405001898"</f>
        <v>201405001898</v>
      </c>
    </row>
    <row r="1790" spans="1:2" x14ac:dyDescent="0.25">
      <c r="A1790" s="2">
        <v>1785</v>
      </c>
      <c r="B1790" s="2" t="str">
        <f>"201506003545"</f>
        <v>201506003545</v>
      </c>
    </row>
    <row r="1791" spans="1:2" x14ac:dyDescent="0.25">
      <c r="A1791" s="2">
        <v>1786</v>
      </c>
      <c r="B1791" s="2" t="str">
        <f>"00011006"</f>
        <v>00011006</v>
      </c>
    </row>
    <row r="1792" spans="1:2" x14ac:dyDescent="0.25">
      <c r="A1792" s="2">
        <v>1787</v>
      </c>
      <c r="B1792" s="2" t="str">
        <f>"201406012387"</f>
        <v>201406012387</v>
      </c>
    </row>
    <row r="1793" spans="1:2" x14ac:dyDescent="0.25">
      <c r="A1793" s="2">
        <v>1788</v>
      </c>
      <c r="B1793" s="2" t="str">
        <f>"201511016540"</f>
        <v>201511016540</v>
      </c>
    </row>
    <row r="1794" spans="1:2" x14ac:dyDescent="0.25">
      <c r="A1794" s="2">
        <v>1789</v>
      </c>
      <c r="B1794" s="2" t="str">
        <f>"00319932"</f>
        <v>00319932</v>
      </c>
    </row>
    <row r="1795" spans="1:2" x14ac:dyDescent="0.25">
      <c r="A1795" s="2">
        <v>1790</v>
      </c>
      <c r="B1795" s="2" t="str">
        <f>"201506001864"</f>
        <v>201506001864</v>
      </c>
    </row>
    <row r="1796" spans="1:2" x14ac:dyDescent="0.25">
      <c r="A1796" s="2">
        <v>1791</v>
      </c>
      <c r="B1796" s="2" t="str">
        <f>"201504004263"</f>
        <v>201504004263</v>
      </c>
    </row>
    <row r="1797" spans="1:2" x14ac:dyDescent="0.25">
      <c r="A1797" s="2">
        <v>1792</v>
      </c>
      <c r="B1797" s="2" t="str">
        <f>"00027401"</f>
        <v>00027401</v>
      </c>
    </row>
    <row r="1798" spans="1:2" x14ac:dyDescent="0.25">
      <c r="A1798" s="2">
        <v>1793</v>
      </c>
      <c r="B1798" s="2" t="str">
        <f>"00851388"</f>
        <v>00851388</v>
      </c>
    </row>
    <row r="1799" spans="1:2" x14ac:dyDescent="0.25">
      <c r="A1799" s="2">
        <v>1794</v>
      </c>
      <c r="B1799" s="2" t="str">
        <f>"00928195"</f>
        <v>00928195</v>
      </c>
    </row>
    <row r="1800" spans="1:2" x14ac:dyDescent="0.25">
      <c r="A1800" s="2">
        <v>1795</v>
      </c>
      <c r="B1800" s="2" t="str">
        <f>"00167786"</f>
        <v>00167786</v>
      </c>
    </row>
    <row r="1801" spans="1:2" x14ac:dyDescent="0.25">
      <c r="A1801" s="2">
        <v>1796</v>
      </c>
      <c r="B1801" s="2" t="str">
        <f>"201304004448"</f>
        <v>201304004448</v>
      </c>
    </row>
    <row r="1802" spans="1:2" x14ac:dyDescent="0.25">
      <c r="A1802" s="2">
        <v>1797</v>
      </c>
      <c r="B1802" s="2" t="str">
        <f>"00543411"</f>
        <v>00543411</v>
      </c>
    </row>
    <row r="1803" spans="1:2" x14ac:dyDescent="0.25">
      <c r="A1803" s="2">
        <v>1798</v>
      </c>
      <c r="B1803" s="2" t="str">
        <f>"00918146"</f>
        <v>00918146</v>
      </c>
    </row>
    <row r="1804" spans="1:2" x14ac:dyDescent="0.25">
      <c r="A1804" s="2">
        <v>1799</v>
      </c>
      <c r="B1804" s="2" t="str">
        <f>"00847875"</f>
        <v>00847875</v>
      </c>
    </row>
    <row r="1805" spans="1:2" x14ac:dyDescent="0.25">
      <c r="A1805" s="2">
        <v>1800</v>
      </c>
      <c r="B1805" s="2" t="str">
        <f>"201410001112"</f>
        <v>201410001112</v>
      </c>
    </row>
    <row r="1806" spans="1:2" x14ac:dyDescent="0.25">
      <c r="A1806" s="2">
        <v>1801</v>
      </c>
      <c r="B1806" s="2" t="str">
        <f>"201406017962"</f>
        <v>201406017962</v>
      </c>
    </row>
    <row r="1807" spans="1:2" x14ac:dyDescent="0.25">
      <c r="A1807" s="2">
        <v>1802</v>
      </c>
      <c r="B1807" s="2" t="str">
        <f>"00106949"</f>
        <v>00106949</v>
      </c>
    </row>
    <row r="1808" spans="1:2" x14ac:dyDescent="0.25">
      <c r="A1808" s="2">
        <v>1803</v>
      </c>
      <c r="B1808" s="2" t="str">
        <f>"00767879"</f>
        <v>00767879</v>
      </c>
    </row>
    <row r="1809" spans="1:2" x14ac:dyDescent="0.25">
      <c r="A1809" s="2">
        <v>1804</v>
      </c>
      <c r="B1809" s="2" t="str">
        <f>"00189371"</f>
        <v>00189371</v>
      </c>
    </row>
    <row r="1810" spans="1:2" x14ac:dyDescent="0.25">
      <c r="A1810" s="2">
        <v>1805</v>
      </c>
      <c r="B1810" s="2" t="str">
        <f>"00739057"</f>
        <v>00739057</v>
      </c>
    </row>
    <row r="1811" spans="1:2" x14ac:dyDescent="0.25">
      <c r="A1811" s="2">
        <v>1806</v>
      </c>
      <c r="B1811" s="2" t="str">
        <f>"00485505"</f>
        <v>00485505</v>
      </c>
    </row>
    <row r="1812" spans="1:2" x14ac:dyDescent="0.25">
      <c r="A1812" s="2">
        <v>1807</v>
      </c>
      <c r="B1812" s="2" t="str">
        <f>"00903140"</f>
        <v>00903140</v>
      </c>
    </row>
    <row r="1813" spans="1:2" x14ac:dyDescent="0.25">
      <c r="A1813" s="2">
        <v>1808</v>
      </c>
      <c r="B1813" s="2" t="str">
        <f>"00727484"</f>
        <v>00727484</v>
      </c>
    </row>
    <row r="1814" spans="1:2" x14ac:dyDescent="0.25">
      <c r="A1814" s="2">
        <v>1809</v>
      </c>
      <c r="B1814" s="2" t="str">
        <f>"201511005318"</f>
        <v>201511005318</v>
      </c>
    </row>
    <row r="1815" spans="1:2" x14ac:dyDescent="0.25">
      <c r="A1815" s="2">
        <v>1810</v>
      </c>
      <c r="B1815" s="2" t="str">
        <f>"00024804"</f>
        <v>00024804</v>
      </c>
    </row>
    <row r="1816" spans="1:2" x14ac:dyDescent="0.25">
      <c r="A1816" s="2">
        <v>1811</v>
      </c>
      <c r="B1816" s="2" t="str">
        <f>"00172284"</f>
        <v>00172284</v>
      </c>
    </row>
    <row r="1817" spans="1:2" x14ac:dyDescent="0.25">
      <c r="A1817" s="2">
        <v>1812</v>
      </c>
      <c r="B1817" s="2" t="str">
        <f>"201502003016"</f>
        <v>201502003016</v>
      </c>
    </row>
    <row r="1818" spans="1:2" x14ac:dyDescent="0.25">
      <c r="A1818" s="2">
        <v>1813</v>
      </c>
      <c r="B1818" s="2" t="str">
        <f>"201506000647"</f>
        <v>201506000647</v>
      </c>
    </row>
    <row r="1819" spans="1:2" x14ac:dyDescent="0.25">
      <c r="A1819" s="2">
        <v>1814</v>
      </c>
      <c r="B1819" s="2" t="str">
        <f>"201406003870"</f>
        <v>201406003870</v>
      </c>
    </row>
    <row r="1820" spans="1:2" x14ac:dyDescent="0.25">
      <c r="A1820" s="2">
        <v>1815</v>
      </c>
      <c r="B1820" s="2" t="str">
        <f>"201406013359"</f>
        <v>201406013359</v>
      </c>
    </row>
    <row r="1821" spans="1:2" x14ac:dyDescent="0.25">
      <c r="A1821" s="2">
        <v>1816</v>
      </c>
      <c r="B1821" s="2" t="str">
        <f>"00902852"</f>
        <v>00902852</v>
      </c>
    </row>
    <row r="1822" spans="1:2" x14ac:dyDescent="0.25">
      <c r="A1822" s="2">
        <v>1817</v>
      </c>
      <c r="B1822" s="2" t="str">
        <f>"00081993"</f>
        <v>00081993</v>
      </c>
    </row>
    <row r="1823" spans="1:2" x14ac:dyDescent="0.25">
      <c r="A1823" s="2">
        <v>1818</v>
      </c>
      <c r="B1823" s="2" t="str">
        <f>"00796626"</f>
        <v>00796626</v>
      </c>
    </row>
    <row r="1824" spans="1:2" x14ac:dyDescent="0.25">
      <c r="A1824" s="2">
        <v>1819</v>
      </c>
      <c r="B1824" s="2" t="str">
        <f>"00128978"</f>
        <v>00128978</v>
      </c>
    </row>
    <row r="1825" spans="1:2" x14ac:dyDescent="0.25">
      <c r="A1825" s="2">
        <v>1820</v>
      </c>
      <c r="B1825" s="2" t="str">
        <f>"00545611"</f>
        <v>00545611</v>
      </c>
    </row>
    <row r="1826" spans="1:2" x14ac:dyDescent="0.25">
      <c r="A1826" s="2">
        <v>1821</v>
      </c>
      <c r="B1826" s="2" t="str">
        <f>"00308976"</f>
        <v>00308976</v>
      </c>
    </row>
    <row r="1827" spans="1:2" x14ac:dyDescent="0.25">
      <c r="A1827" s="2">
        <v>1822</v>
      </c>
      <c r="B1827" s="2" t="str">
        <f>"201406001802"</f>
        <v>201406001802</v>
      </c>
    </row>
    <row r="1828" spans="1:2" x14ac:dyDescent="0.25">
      <c r="A1828" s="2">
        <v>1823</v>
      </c>
      <c r="B1828" s="2" t="str">
        <f>"201412004653"</f>
        <v>201412004653</v>
      </c>
    </row>
    <row r="1829" spans="1:2" x14ac:dyDescent="0.25">
      <c r="A1829" s="2">
        <v>1824</v>
      </c>
      <c r="B1829" s="2" t="str">
        <f>"200908000120"</f>
        <v>200908000120</v>
      </c>
    </row>
    <row r="1830" spans="1:2" x14ac:dyDescent="0.25">
      <c r="A1830" s="2">
        <v>1825</v>
      </c>
      <c r="B1830" s="2" t="str">
        <f>"200801000969"</f>
        <v>200801000969</v>
      </c>
    </row>
    <row r="1831" spans="1:2" x14ac:dyDescent="0.25">
      <c r="A1831" s="2">
        <v>1826</v>
      </c>
      <c r="B1831" s="2" t="str">
        <f>"201405000655"</f>
        <v>201405000655</v>
      </c>
    </row>
    <row r="1832" spans="1:2" x14ac:dyDescent="0.25">
      <c r="A1832" s="2">
        <v>1827</v>
      </c>
      <c r="B1832" s="2" t="str">
        <f>"00493630"</f>
        <v>00493630</v>
      </c>
    </row>
    <row r="1833" spans="1:2" x14ac:dyDescent="0.25">
      <c r="A1833" s="2">
        <v>1828</v>
      </c>
      <c r="B1833" s="2" t="str">
        <f>"200903000762"</f>
        <v>200903000762</v>
      </c>
    </row>
    <row r="1834" spans="1:2" x14ac:dyDescent="0.25">
      <c r="A1834" s="2">
        <v>1829</v>
      </c>
      <c r="B1834" s="2" t="str">
        <f>"00238991"</f>
        <v>00238991</v>
      </c>
    </row>
    <row r="1835" spans="1:2" x14ac:dyDescent="0.25">
      <c r="A1835" s="2">
        <v>1830</v>
      </c>
      <c r="B1835" s="2" t="str">
        <f>"00774212"</f>
        <v>00774212</v>
      </c>
    </row>
    <row r="1836" spans="1:2" x14ac:dyDescent="0.25">
      <c r="A1836" s="2">
        <v>1831</v>
      </c>
      <c r="B1836" s="2" t="str">
        <f>"00115453"</f>
        <v>00115453</v>
      </c>
    </row>
    <row r="1837" spans="1:2" x14ac:dyDescent="0.25">
      <c r="A1837" s="2">
        <v>1832</v>
      </c>
      <c r="B1837" s="2" t="str">
        <f>"201304001809"</f>
        <v>201304001809</v>
      </c>
    </row>
    <row r="1838" spans="1:2" x14ac:dyDescent="0.25">
      <c r="A1838" s="2">
        <v>1833</v>
      </c>
      <c r="B1838" s="2" t="str">
        <f>"00159876"</f>
        <v>00159876</v>
      </c>
    </row>
    <row r="1839" spans="1:2" x14ac:dyDescent="0.25">
      <c r="A1839" s="2">
        <v>1834</v>
      </c>
      <c r="B1839" s="2" t="str">
        <f>"00852477"</f>
        <v>00852477</v>
      </c>
    </row>
    <row r="1840" spans="1:2" x14ac:dyDescent="0.25">
      <c r="A1840" s="2">
        <v>1835</v>
      </c>
      <c r="B1840" s="2" t="str">
        <f>"201511006564"</f>
        <v>201511006564</v>
      </c>
    </row>
    <row r="1841" spans="1:2" x14ac:dyDescent="0.25">
      <c r="A1841" s="2">
        <v>1836</v>
      </c>
      <c r="B1841" s="2" t="str">
        <f>"201406015057"</f>
        <v>201406015057</v>
      </c>
    </row>
    <row r="1842" spans="1:2" x14ac:dyDescent="0.25">
      <c r="A1842" s="2">
        <v>1837</v>
      </c>
      <c r="B1842" s="2" t="str">
        <f>"201304004444"</f>
        <v>201304004444</v>
      </c>
    </row>
    <row r="1843" spans="1:2" x14ac:dyDescent="0.25">
      <c r="A1843" s="2">
        <v>1838</v>
      </c>
      <c r="B1843" s="2" t="str">
        <f>"00620727"</f>
        <v>00620727</v>
      </c>
    </row>
    <row r="1844" spans="1:2" x14ac:dyDescent="0.25">
      <c r="A1844" s="2">
        <v>1839</v>
      </c>
      <c r="B1844" s="2" t="str">
        <f>"201303000339"</f>
        <v>201303000339</v>
      </c>
    </row>
    <row r="1845" spans="1:2" x14ac:dyDescent="0.25">
      <c r="A1845" s="2">
        <v>1840</v>
      </c>
      <c r="B1845" s="2" t="str">
        <f>"00105283"</f>
        <v>00105283</v>
      </c>
    </row>
    <row r="1846" spans="1:2" x14ac:dyDescent="0.25">
      <c r="A1846" s="2">
        <v>1841</v>
      </c>
      <c r="B1846" s="2" t="str">
        <f>"200802010277"</f>
        <v>200802010277</v>
      </c>
    </row>
    <row r="1847" spans="1:2" x14ac:dyDescent="0.25">
      <c r="A1847" s="2">
        <v>1842</v>
      </c>
      <c r="B1847" s="2" t="str">
        <f>"00003532"</f>
        <v>00003532</v>
      </c>
    </row>
    <row r="1848" spans="1:2" x14ac:dyDescent="0.25">
      <c r="A1848" s="2">
        <v>1843</v>
      </c>
      <c r="B1848" s="2" t="str">
        <f>"201304001677"</f>
        <v>201304001677</v>
      </c>
    </row>
    <row r="1849" spans="1:2" x14ac:dyDescent="0.25">
      <c r="A1849" s="2">
        <v>1844</v>
      </c>
      <c r="B1849" s="2" t="str">
        <f>"00785446"</f>
        <v>00785446</v>
      </c>
    </row>
    <row r="1850" spans="1:2" x14ac:dyDescent="0.25">
      <c r="A1850" s="2">
        <v>1845</v>
      </c>
      <c r="B1850" s="2" t="str">
        <f>"00186355"</f>
        <v>00186355</v>
      </c>
    </row>
    <row r="1851" spans="1:2" x14ac:dyDescent="0.25">
      <c r="A1851" s="2">
        <v>1846</v>
      </c>
      <c r="B1851" s="2" t="str">
        <f>"00928319"</f>
        <v>00928319</v>
      </c>
    </row>
    <row r="1852" spans="1:2" x14ac:dyDescent="0.25">
      <c r="A1852" s="2">
        <v>1847</v>
      </c>
      <c r="B1852" s="2" t="str">
        <f>"00728309"</f>
        <v>00728309</v>
      </c>
    </row>
    <row r="1853" spans="1:2" x14ac:dyDescent="0.25">
      <c r="A1853" s="2">
        <v>1848</v>
      </c>
      <c r="B1853" s="2" t="str">
        <f>"200712003627"</f>
        <v>200712003627</v>
      </c>
    </row>
    <row r="1854" spans="1:2" x14ac:dyDescent="0.25">
      <c r="A1854" s="2">
        <v>1849</v>
      </c>
      <c r="B1854" s="2" t="str">
        <f>"00240664"</f>
        <v>00240664</v>
      </c>
    </row>
    <row r="1855" spans="1:2" x14ac:dyDescent="0.25">
      <c r="A1855" s="2">
        <v>1850</v>
      </c>
      <c r="B1855" s="2" t="str">
        <f>"201402002392"</f>
        <v>201402002392</v>
      </c>
    </row>
    <row r="1856" spans="1:2" x14ac:dyDescent="0.25">
      <c r="A1856" s="2">
        <v>1851</v>
      </c>
      <c r="B1856" s="2" t="str">
        <f>"00193565"</f>
        <v>00193565</v>
      </c>
    </row>
    <row r="1857" spans="1:2" x14ac:dyDescent="0.25">
      <c r="A1857" s="2">
        <v>1852</v>
      </c>
      <c r="B1857" s="2" t="str">
        <f>"00013527"</f>
        <v>00013527</v>
      </c>
    </row>
    <row r="1858" spans="1:2" x14ac:dyDescent="0.25">
      <c r="A1858" s="2">
        <v>1853</v>
      </c>
      <c r="B1858" s="2" t="str">
        <f>"00484475"</f>
        <v>00484475</v>
      </c>
    </row>
    <row r="1859" spans="1:2" x14ac:dyDescent="0.25">
      <c r="A1859" s="2">
        <v>1854</v>
      </c>
      <c r="B1859" s="2" t="str">
        <f>"00128946"</f>
        <v>00128946</v>
      </c>
    </row>
    <row r="1860" spans="1:2" x14ac:dyDescent="0.25">
      <c r="A1860" s="2">
        <v>1855</v>
      </c>
      <c r="B1860" s="2" t="str">
        <f>"00014027"</f>
        <v>00014027</v>
      </c>
    </row>
    <row r="1861" spans="1:2" x14ac:dyDescent="0.25">
      <c r="A1861" s="2">
        <v>1856</v>
      </c>
      <c r="B1861" s="2" t="str">
        <f>"00235432"</f>
        <v>00235432</v>
      </c>
    </row>
    <row r="1862" spans="1:2" x14ac:dyDescent="0.25">
      <c r="A1862" s="2">
        <v>1857</v>
      </c>
      <c r="B1862" s="2" t="str">
        <f>"00239062"</f>
        <v>00239062</v>
      </c>
    </row>
    <row r="1863" spans="1:2" x14ac:dyDescent="0.25">
      <c r="A1863" s="2">
        <v>1858</v>
      </c>
      <c r="B1863" s="2" t="str">
        <f>"00177265"</f>
        <v>00177265</v>
      </c>
    </row>
    <row r="1864" spans="1:2" x14ac:dyDescent="0.25">
      <c r="A1864" s="2">
        <v>1859</v>
      </c>
      <c r="B1864" s="2" t="str">
        <f>"201305000081"</f>
        <v>201305000081</v>
      </c>
    </row>
    <row r="1865" spans="1:2" x14ac:dyDescent="0.25">
      <c r="A1865" s="2">
        <v>1860</v>
      </c>
      <c r="B1865" s="2" t="str">
        <f>"00934258"</f>
        <v>00934258</v>
      </c>
    </row>
    <row r="1866" spans="1:2" x14ac:dyDescent="0.25">
      <c r="A1866" s="2">
        <v>1861</v>
      </c>
      <c r="B1866" s="2" t="str">
        <f>"00486292"</f>
        <v>00486292</v>
      </c>
    </row>
    <row r="1867" spans="1:2" x14ac:dyDescent="0.25">
      <c r="A1867" s="2">
        <v>1862</v>
      </c>
      <c r="B1867" s="2" t="str">
        <f>"00292411"</f>
        <v>00292411</v>
      </c>
    </row>
    <row r="1868" spans="1:2" x14ac:dyDescent="0.25">
      <c r="A1868" s="2">
        <v>1863</v>
      </c>
      <c r="B1868" s="2" t="str">
        <f>"201506001350"</f>
        <v>201506001350</v>
      </c>
    </row>
    <row r="1869" spans="1:2" x14ac:dyDescent="0.25">
      <c r="A1869" s="2">
        <v>1864</v>
      </c>
      <c r="B1869" s="2" t="str">
        <f>"00127470"</f>
        <v>00127470</v>
      </c>
    </row>
    <row r="1870" spans="1:2" x14ac:dyDescent="0.25">
      <c r="A1870" s="2">
        <v>1865</v>
      </c>
      <c r="B1870" s="2" t="str">
        <f>"00295125"</f>
        <v>00295125</v>
      </c>
    </row>
    <row r="1871" spans="1:2" x14ac:dyDescent="0.25">
      <c r="A1871" s="2">
        <v>1866</v>
      </c>
      <c r="B1871" s="2" t="str">
        <f>"201409005296"</f>
        <v>201409005296</v>
      </c>
    </row>
    <row r="1872" spans="1:2" x14ac:dyDescent="0.25">
      <c r="A1872" s="2">
        <v>1867</v>
      </c>
      <c r="B1872" s="2" t="str">
        <f>"201304005469"</f>
        <v>201304005469</v>
      </c>
    </row>
    <row r="1873" spans="1:2" x14ac:dyDescent="0.25">
      <c r="A1873" s="2">
        <v>1868</v>
      </c>
      <c r="B1873" s="2" t="str">
        <f>"201411001033"</f>
        <v>201411001033</v>
      </c>
    </row>
    <row r="1874" spans="1:2" x14ac:dyDescent="0.25">
      <c r="A1874" s="2">
        <v>1869</v>
      </c>
      <c r="B1874" s="2" t="str">
        <f>"00139966"</f>
        <v>00139966</v>
      </c>
    </row>
    <row r="1875" spans="1:2" x14ac:dyDescent="0.25">
      <c r="A1875" s="2">
        <v>1870</v>
      </c>
      <c r="B1875" s="2" t="str">
        <f>"00702180"</f>
        <v>00702180</v>
      </c>
    </row>
    <row r="1876" spans="1:2" x14ac:dyDescent="0.25">
      <c r="A1876" s="2">
        <v>1871</v>
      </c>
      <c r="B1876" s="2" t="str">
        <f>"200712005737"</f>
        <v>200712005737</v>
      </c>
    </row>
    <row r="1877" spans="1:2" x14ac:dyDescent="0.25">
      <c r="A1877" s="2">
        <v>1872</v>
      </c>
      <c r="B1877" s="2" t="str">
        <f>"00125828"</f>
        <v>00125828</v>
      </c>
    </row>
    <row r="1878" spans="1:2" x14ac:dyDescent="0.25">
      <c r="A1878" s="2">
        <v>1873</v>
      </c>
      <c r="B1878" s="2" t="str">
        <f>"00240961"</f>
        <v>00240961</v>
      </c>
    </row>
    <row r="1879" spans="1:2" x14ac:dyDescent="0.25">
      <c r="A1879" s="2">
        <v>1874</v>
      </c>
      <c r="B1879" s="2" t="str">
        <f>"201406013763"</f>
        <v>201406013763</v>
      </c>
    </row>
    <row r="1880" spans="1:2" x14ac:dyDescent="0.25">
      <c r="A1880" s="2">
        <v>1875</v>
      </c>
      <c r="B1880" s="2" t="str">
        <f>"00827326"</f>
        <v>00827326</v>
      </c>
    </row>
    <row r="1881" spans="1:2" x14ac:dyDescent="0.25">
      <c r="A1881" s="2">
        <v>1876</v>
      </c>
      <c r="B1881" s="2" t="str">
        <f>"00002686"</f>
        <v>00002686</v>
      </c>
    </row>
    <row r="1882" spans="1:2" x14ac:dyDescent="0.25">
      <c r="A1882" s="2">
        <v>1877</v>
      </c>
      <c r="B1882" s="2" t="str">
        <f>"00600116"</f>
        <v>00600116</v>
      </c>
    </row>
    <row r="1883" spans="1:2" x14ac:dyDescent="0.25">
      <c r="A1883" s="2">
        <v>1878</v>
      </c>
      <c r="B1883" s="2" t="str">
        <f>"00774175"</f>
        <v>00774175</v>
      </c>
    </row>
    <row r="1884" spans="1:2" x14ac:dyDescent="0.25">
      <c r="A1884" s="2">
        <v>1879</v>
      </c>
      <c r="B1884" s="2" t="str">
        <f>"00824787"</f>
        <v>00824787</v>
      </c>
    </row>
    <row r="1885" spans="1:2" x14ac:dyDescent="0.25">
      <c r="A1885" s="2">
        <v>1880</v>
      </c>
      <c r="B1885" s="2" t="str">
        <f>"200801011818"</f>
        <v>200801011818</v>
      </c>
    </row>
    <row r="1886" spans="1:2" x14ac:dyDescent="0.25">
      <c r="A1886" s="2">
        <v>1881</v>
      </c>
      <c r="B1886" s="2" t="str">
        <f>"00159689"</f>
        <v>00159689</v>
      </c>
    </row>
    <row r="1887" spans="1:2" x14ac:dyDescent="0.25">
      <c r="A1887" s="2">
        <v>1882</v>
      </c>
      <c r="B1887" s="2" t="str">
        <f>"00843970"</f>
        <v>00843970</v>
      </c>
    </row>
    <row r="1888" spans="1:2" x14ac:dyDescent="0.25">
      <c r="A1888" s="2">
        <v>1883</v>
      </c>
      <c r="B1888" s="2" t="str">
        <f>"00438532"</f>
        <v>00438532</v>
      </c>
    </row>
    <row r="1889" spans="1:2" x14ac:dyDescent="0.25">
      <c r="A1889" s="2">
        <v>1884</v>
      </c>
      <c r="B1889" s="2" t="str">
        <f>"201604006355"</f>
        <v>201604006355</v>
      </c>
    </row>
    <row r="1890" spans="1:2" x14ac:dyDescent="0.25">
      <c r="A1890" s="2">
        <v>1885</v>
      </c>
      <c r="B1890" s="2" t="str">
        <f>"00619849"</f>
        <v>00619849</v>
      </c>
    </row>
    <row r="1891" spans="1:2" x14ac:dyDescent="0.25">
      <c r="A1891" s="2">
        <v>1886</v>
      </c>
      <c r="B1891" s="2" t="str">
        <f>"00925379"</f>
        <v>00925379</v>
      </c>
    </row>
    <row r="1892" spans="1:2" x14ac:dyDescent="0.25">
      <c r="A1892" s="2">
        <v>1887</v>
      </c>
      <c r="B1892" s="2" t="str">
        <f>"00874330"</f>
        <v>00874330</v>
      </c>
    </row>
    <row r="1893" spans="1:2" x14ac:dyDescent="0.25">
      <c r="A1893" s="2">
        <v>1888</v>
      </c>
      <c r="B1893" s="2" t="str">
        <f>"00828296"</f>
        <v>00828296</v>
      </c>
    </row>
    <row r="1894" spans="1:2" x14ac:dyDescent="0.25">
      <c r="A1894" s="2">
        <v>1889</v>
      </c>
      <c r="B1894" s="2" t="str">
        <f>"00758934"</f>
        <v>00758934</v>
      </c>
    </row>
    <row r="1895" spans="1:2" x14ac:dyDescent="0.25">
      <c r="A1895" s="2">
        <v>1890</v>
      </c>
      <c r="B1895" s="2" t="str">
        <f>"00230472"</f>
        <v>00230472</v>
      </c>
    </row>
    <row r="1896" spans="1:2" x14ac:dyDescent="0.25">
      <c r="A1896" s="2">
        <v>1891</v>
      </c>
      <c r="B1896" s="2" t="str">
        <f>"201512000040"</f>
        <v>201512000040</v>
      </c>
    </row>
    <row r="1897" spans="1:2" x14ac:dyDescent="0.25">
      <c r="A1897" s="2">
        <v>1892</v>
      </c>
      <c r="B1897" s="2" t="str">
        <f>"00494022"</f>
        <v>00494022</v>
      </c>
    </row>
    <row r="1898" spans="1:2" x14ac:dyDescent="0.25">
      <c r="A1898" s="2">
        <v>1893</v>
      </c>
      <c r="B1898" s="2" t="str">
        <f>"00728230"</f>
        <v>00728230</v>
      </c>
    </row>
    <row r="1899" spans="1:2" x14ac:dyDescent="0.25">
      <c r="A1899" s="2">
        <v>1894</v>
      </c>
      <c r="B1899" s="2" t="str">
        <f>"00851022"</f>
        <v>00851022</v>
      </c>
    </row>
    <row r="1900" spans="1:2" x14ac:dyDescent="0.25">
      <c r="A1900" s="2">
        <v>1895</v>
      </c>
      <c r="B1900" s="2" t="str">
        <f>"200712000255"</f>
        <v>200712000255</v>
      </c>
    </row>
    <row r="1901" spans="1:2" x14ac:dyDescent="0.25">
      <c r="A1901" s="2">
        <v>1896</v>
      </c>
      <c r="B1901" s="2" t="str">
        <f>"200804000586"</f>
        <v>200804000586</v>
      </c>
    </row>
    <row r="1902" spans="1:2" x14ac:dyDescent="0.25">
      <c r="A1902" s="2">
        <v>1897</v>
      </c>
      <c r="B1902" s="2" t="str">
        <f>"00088229"</f>
        <v>00088229</v>
      </c>
    </row>
    <row r="1903" spans="1:2" x14ac:dyDescent="0.25">
      <c r="A1903" s="2">
        <v>1898</v>
      </c>
      <c r="B1903" s="2" t="str">
        <f>"00131821"</f>
        <v>00131821</v>
      </c>
    </row>
    <row r="1904" spans="1:2" x14ac:dyDescent="0.25">
      <c r="A1904" s="2">
        <v>1899</v>
      </c>
      <c r="B1904" s="2" t="str">
        <f>"00511619"</f>
        <v>00511619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ΠΙΝΑΚΑΣ_ΠΕ_ΥΠΟΨΗΦΙΩΝ_ΓΙΑ_ΔΙΚΑΙΟ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2023-07-11T10:43:16Z</dcterms:created>
  <dcterms:modified xsi:type="dcterms:W3CDTF">2023-07-11T10:47:56Z</dcterms:modified>
</cp:coreProperties>
</file>